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C:\Users\bmccuaig\Documents\"/>
    </mc:Choice>
  </mc:AlternateContent>
  <xr:revisionPtr revIDLastSave="0" documentId="8_{7F71E4F0-EBC5-4F3F-BAE0-82377E34870C}" xr6:coauthVersionLast="47" xr6:coauthVersionMax="47" xr10:uidLastSave="{00000000-0000-0000-0000-000000000000}"/>
  <bookViews>
    <workbookView xWindow="-120" yWindow="-120" windowWidth="29040" windowHeight="15720" tabRatio="817" xr2:uid="{00000000-000D-0000-FFFF-FFFF00000000}"/>
  </bookViews>
  <sheets>
    <sheet name="Cover" sheetId="29" r:id="rId1"/>
    <sheet name="Index" sheetId="25" r:id="rId2"/>
    <sheet name="Disclosure on NonGAAP Measures" sheetId="16" r:id="rId3"/>
    <sheet name="Cognos_Office_Connection_Cache" sheetId="51" state="veryHidden" r:id="rId4"/>
    <sheet name="Brokerage" sheetId="26" r:id="rId5"/>
    <sheet name="Risk Management" sheetId="27" r:id="rId6"/>
    <sheet name="Brk - RM - Combined" sheetId="32" state="hidden" r:id="rId7"/>
    <sheet name="BRK - RM" sheetId="50" r:id="rId8"/>
    <sheet name="Corp Summary Operating Results" sheetId="36" r:id="rId9"/>
    <sheet name="Notes to Supplemental" sheetId="33" r:id="rId10"/>
  </sheets>
  <definedNames>
    <definedName name="Header_Row" localSheetId="7">ROW(#REF!)</definedName>
    <definedName name="Header_Row">ROW(#REF!)</definedName>
    <definedName name="ID" localSheetId="7" hidden="1">"b461832b-11df-4e68-8015-9a6450e42fb1"</definedName>
    <definedName name="ID" localSheetId="6" hidden="1">"a4ecc4e7-0adc-401f-b25e-266124796cb5"</definedName>
    <definedName name="ID" localSheetId="4" hidden="1">"dd0ceb01-9773-4aa9-b145-0298e143f35e"</definedName>
    <definedName name="ID" localSheetId="3" hidden="1">"1417b847-da56-4993-9e88-c6b6fc375991"</definedName>
    <definedName name="ID" localSheetId="8" hidden="1">"a81f6ff9-b184-4f63-93ec-1fd0d2d88c39"</definedName>
    <definedName name="ID" localSheetId="0" hidden="1">"52f84383-098d-4a4a-8d4b-5a5b4bdfbd2a"</definedName>
    <definedName name="ID" localSheetId="2" hidden="1">"de7a03b2-24b1-42c6-b58d-35aca005a7a3"</definedName>
    <definedName name="ID" localSheetId="1" hidden="1">"6fe252eb-8a8f-43d7-bfde-c9ff313ad301"</definedName>
    <definedName name="ID" localSheetId="9" hidden="1">"ff1b7ea6-f597-4c79-8b7d-5c8bcdf71ef5"</definedName>
    <definedName name="ID" localSheetId="5" hidden="1">"e2fee5d9-3df0-4db7-85c8-9b3e1b15e5d2"</definedName>
    <definedName name="Last_Row">#N/A</definedName>
    <definedName name="Number_of_Payments">#N/A</definedName>
    <definedName name="OLE_LINK2" localSheetId="8">'Corp Summary Operating Results'!#REF!</definedName>
    <definedName name="Payment_Date">#N/A</definedName>
    <definedName name="_xlnm.Print_Area" localSheetId="7">'BRK - RM'!$A$1:$AF$205</definedName>
    <definedName name="_xlnm.Print_Area" localSheetId="6">'Brk - RM - Combined'!$A$1:$G$328</definedName>
    <definedName name="_xlnm.Print_Area" localSheetId="4">Brokerage!$A$1:$AF$193</definedName>
    <definedName name="_xlnm.Print_Area" localSheetId="8">'Corp Summary Operating Results'!$A$1:$AR$145</definedName>
    <definedName name="_xlnm.Print_Area" localSheetId="0">Cover!$A$6:$I$19</definedName>
    <definedName name="_xlnm.Print_Area" localSheetId="1">Index!$A$1:$L$47</definedName>
    <definedName name="_xlnm.Print_Area" localSheetId="9">'Notes to Supplemental'!$A$1:$S$33</definedName>
    <definedName name="_xlnm.Print_Area" localSheetId="5">'Risk Management'!$A$1:$AF$191</definedName>
    <definedName name="Print_Area_Reset">#N/A</definedName>
    <definedName name="Values_Entered">#N/A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0" i="32" l="1"/>
  <c r="E290" i="32"/>
  <c r="D290" i="32"/>
  <c r="C290" i="32"/>
  <c r="B290" i="32"/>
  <c r="F288" i="32"/>
  <c r="E288" i="32"/>
  <c r="D288" i="32"/>
  <c r="C288" i="32"/>
  <c r="B288" i="32"/>
  <c r="F285" i="32"/>
  <c r="E285" i="32"/>
  <c r="D285" i="32"/>
  <c r="C285" i="32"/>
  <c r="B285" i="32"/>
  <c r="F283" i="32"/>
  <c r="E283" i="32"/>
  <c r="D283" i="32"/>
  <c r="C283" i="32"/>
  <c r="B283" i="32"/>
  <c r="F276" i="32"/>
  <c r="E276" i="32"/>
  <c r="D276" i="32"/>
  <c r="C276" i="32"/>
  <c r="B276" i="32"/>
  <c r="F274" i="32"/>
  <c r="E274" i="32"/>
  <c r="D274" i="32"/>
  <c r="C274" i="32"/>
  <c r="B274" i="32"/>
  <c r="E234" i="32"/>
  <c r="D234" i="32"/>
  <c r="C234" i="32"/>
  <c r="B234" i="32"/>
  <c r="E230" i="32"/>
  <c r="D230" i="32"/>
  <c r="C230" i="32"/>
  <c r="B230" i="32"/>
  <c r="E225" i="32"/>
  <c r="D225" i="32"/>
  <c r="C225" i="32"/>
  <c r="B225" i="32"/>
  <c r="E224" i="32"/>
  <c r="D224" i="32"/>
  <c r="C224" i="32"/>
  <c r="B224" i="32"/>
  <c r="E223" i="32"/>
  <c r="D223" i="32"/>
  <c r="C223" i="32"/>
  <c r="B223" i="32"/>
  <c r="E222" i="32"/>
  <c r="D222" i="32"/>
  <c r="C222" i="32"/>
  <c r="B222" i="32"/>
  <c r="E221" i="32"/>
  <c r="D221" i="32"/>
  <c r="C221" i="32"/>
  <c r="B221" i="32"/>
  <c r="E220" i="32"/>
  <c r="D220" i="32"/>
  <c r="C220" i="32"/>
  <c r="B220" i="32"/>
  <c r="E216" i="32"/>
  <c r="D216" i="32"/>
  <c r="C216" i="32"/>
  <c r="B216" i="32"/>
  <c r="E215" i="32"/>
  <c r="D215" i="32"/>
  <c r="C215" i="32"/>
  <c r="B215" i="32"/>
  <c r="E214" i="32"/>
  <c r="D214" i="32"/>
  <c r="C214" i="32"/>
  <c r="B214" i="32"/>
  <c r="E213" i="32"/>
  <c r="D213" i="32"/>
  <c r="C213" i="32"/>
  <c r="B213" i="32"/>
  <c r="E212" i="32"/>
  <c r="D212" i="32"/>
  <c r="C212" i="32"/>
  <c r="B212" i="32"/>
  <c r="E211" i="32"/>
  <c r="D211" i="32"/>
  <c r="C211" i="32"/>
  <c r="B211" i="32"/>
  <c r="F117" i="32"/>
  <c r="E98" i="32"/>
  <c r="D98" i="32"/>
  <c r="C98" i="32"/>
  <c r="B98" i="32"/>
  <c r="E94" i="32"/>
  <c r="D94" i="32"/>
  <c r="C94" i="32"/>
  <c r="B94" i="32"/>
  <c r="E89" i="32"/>
  <c r="E125" i="32" s="1"/>
  <c r="D89" i="32"/>
  <c r="D125" i="32" s="1"/>
  <c r="C89" i="32"/>
  <c r="C125" i="32" s="1"/>
  <c r="B89" i="32"/>
  <c r="B125" i="32" s="1"/>
  <c r="E88" i="32"/>
  <c r="E124" i="32" s="1"/>
  <c r="D88" i="32"/>
  <c r="D124" i="32" s="1"/>
  <c r="C88" i="32"/>
  <c r="C124" i="32" s="1"/>
  <c r="B88" i="32"/>
  <c r="B124" i="32" s="1"/>
  <c r="E87" i="32"/>
  <c r="E123" i="32" s="1"/>
  <c r="D87" i="32"/>
  <c r="D123" i="32" s="1"/>
  <c r="C87" i="32"/>
  <c r="C123" i="32" s="1"/>
  <c r="B87" i="32"/>
  <c r="B123" i="32" s="1"/>
  <c r="E86" i="32"/>
  <c r="D86" i="32"/>
  <c r="C86" i="32"/>
  <c r="B86" i="32"/>
  <c r="E85" i="32"/>
  <c r="D85" i="32"/>
  <c r="C85" i="32"/>
  <c r="B85" i="32"/>
  <c r="E84" i="32"/>
  <c r="D84" i="32"/>
  <c r="C84" i="32"/>
  <c r="B84" i="32"/>
  <c r="E80" i="32"/>
  <c r="D80" i="32"/>
  <c r="C80" i="32"/>
  <c r="B80" i="32"/>
  <c r="E79" i="32"/>
  <c r="D79" i="32"/>
  <c r="C79" i="32"/>
  <c r="B79" i="32"/>
  <c r="E78" i="32"/>
  <c r="D78" i="32"/>
  <c r="C78" i="32"/>
  <c r="B78" i="32"/>
  <c r="E77" i="32"/>
  <c r="D77" i="32"/>
  <c r="C77" i="32"/>
  <c r="B77" i="32"/>
  <c r="E76" i="32"/>
  <c r="D76" i="32"/>
  <c r="C76" i="32"/>
  <c r="B76" i="32"/>
  <c r="E50" i="32"/>
  <c r="D50" i="32"/>
  <c r="D185" i="32" s="1"/>
  <c r="C50" i="32"/>
  <c r="C117" i="32" s="1"/>
  <c r="B50" i="32"/>
  <c r="B310" i="32" s="1"/>
  <c r="E49" i="32"/>
  <c r="E116" i="32" s="1"/>
  <c r="D49" i="32"/>
  <c r="C49" i="32"/>
  <c r="C116" i="32" s="1"/>
  <c r="B49" i="32"/>
  <c r="E48" i="32"/>
  <c r="D48" i="32"/>
  <c r="D183" i="32" s="1"/>
  <c r="C48" i="32"/>
  <c r="C183" i="32" s="1"/>
  <c r="B48" i="32"/>
  <c r="B115" i="32" s="1"/>
  <c r="E47" i="32"/>
  <c r="D47" i="32"/>
  <c r="C47" i="32"/>
  <c r="C182" i="32" s="1"/>
  <c r="B47" i="32"/>
  <c r="B182" i="32" s="1"/>
  <c r="F46" i="32"/>
  <c r="E46" i="32"/>
  <c r="E181" i="32" s="1"/>
  <c r="D46" i="32"/>
  <c r="C46" i="32"/>
  <c r="E31" i="32"/>
  <c r="D31" i="32"/>
  <c r="C31" i="32"/>
  <c r="B31" i="32"/>
  <c r="E27" i="32"/>
  <c r="E55" i="32" s="1"/>
  <c r="D27" i="32"/>
  <c r="D55" i="32" s="1"/>
  <c r="C27" i="32"/>
  <c r="C55" i="32" s="1"/>
  <c r="B27" i="32"/>
  <c r="B55" i="32" s="1"/>
  <c r="E22" i="32"/>
  <c r="E58" i="32" s="1"/>
  <c r="D22" i="32"/>
  <c r="D58" i="32" s="1"/>
  <c r="C22" i="32"/>
  <c r="C58" i="32" s="1"/>
  <c r="B22" i="32"/>
  <c r="B58" i="32" s="1"/>
  <c r="E21" i="32"/>
  <c r="E57" i="32" s="1"/>
  <c r="D21" i="32"/>
  <c r="D57" i="32" s="1"/>
  <c r="C21" i="32"/>
  <c r="C57" i="32" s="1"/>
  <c r="B21" i="32"/>
  <c r="B57" i="32" s="1"/>
  <c r="E20" i="32"/>
  <c r="E56" i="32" s="1"/>
  <c r="D20" i="32"/>
  <c r="D56" i="32" s="1"/>
  <c r="C20" i="32"/>
  <c r="C56" i="32" s="1"/>
  <c r="B20" i="32"/>
  <c r="B56" i="32" s="1"/>
  <c r="E19" i="32"/>
  <c r="D19" i="32"/>
  <c r="C19" i="32"/>
  <c r="B19" i="32"/>
  <c r="E18" i="32"/>
  <c r="D18" i="32"/>
  <c r="C18" i="32"/>
  <c r="B18" i="32"/>
  <c r="E14" i="32"/>
  <c r="D14" i="32"/>
  <c r="C14" i="32"/>
  <c r="B14" i="32"/>
  <c r="E13" i="32"/>
  <c r="D13" i="32"/>
  <c r="C13" i="32"/>
  <c r="B13" i="32"/>
  <c r="E12" i="32"/>
  <c r="D12" i="32"/>
  <c r="C12" i="32"/>
  <c r="B12" i="32"/>
  <c r="E11" i="32"/>
  <c r="D11" i="32"/>
  <c r="C11" i="32"/>
  <c r="B11" i="32"/>
  <c r="E10" i="32"/>
  <c r="D10" i="32"/>
  <c r="C10" i="32"/>
  <c r="B10" i="32"/>
  <c r="D154" i="32"/>
  <c r="B145" i="32"/>
  <c r="D153" i="32"/>
  <c r="E147" i="32"/>
  <c r="E146" i="32"/>
  <c r="F79" i="32"/>
  <c r="F78" i="32"/>
  <c r="C75" i="32"/>
  <c r="B75" i="32"/>
  <c r="A3" i="25"/>
  <c r="F211" i="32" l="1"/>
  <c r="B46" i="32"/>
  <c r="B306" i="32" s="1"/>
  <c r="B166" i="32"/>
  <c r="B291" i="32" s="1"/>
  <c r="F85" i="32"/>
  <c r="F224" i="32"/>
  <c r="F246" i="32" s="1"/>
  <c r="F214" i="32"/>
  <c r="F213" i="32"/>
  <c r="F215" i="32"/>
  <c r="F216" i="32"/>
  <c r="C148" i="32"/>
  <c r="C273" i="32" s="1"/>
  <c r="F98" i="32"/>
  <c r="F80" i="32"/>
  <c r="F94" i="32"/>
  <c r="F122" i="32" s="1"/>
  <c r="F86" i="32"/>
  <c r="F77" i="32"/>
  <c r="C154" i="32"/>
  <c r="C279" i="32" s="1"/>
  <c r="E145" i="32"/>
  <c r="E270" i="32" s="1"/>
  <c r="B154" i="32"/>
  <c r="B279" i="32" s="1"/>
  <c r="B148" i="32"/>
  <c r="B273" i="32" s="1"/>
  <c r="D145" i="32"/>
  <c r="D270" i="32" s="1"/>
  <c r="F87" i="32"/>
  <c r="F123" i="32" s="1"/>
  <c r="C144" i="32"/>
  <c r="C269" i="32" s="1"/>
  <c r="F221" i="32"/>
  <c r="F230" i="32"/>
  <c r="C145" i="32"/>
  <c r="C270" i="32" s="1"/>
  <c r="E154" i="32"/>
  <c r="E279" i="32" s="1"/>
  <c r="E272" i="32"/>
  <c r="F146" i="32"/>
  <c r="B308" i="32"/>
  <c r="D244" i="32"/>
  <c r="D310" i="32"/>
  <c r="B270" i="32"/>
  <c r="D246" i="32"/>
  <c r="F223" i="32"/>
  <c r="E246" i="32"/>
  <c r="D113" i="32"/>
  <c r="D306" i="32"/>
  <c r="E307" i="32"/>
  <c r="E182" i="32"/>
  <c r="D181" i="32"/>
  <c r="D245" i="32"/>
  <c r="B184" i="32"/>
  <c r="B116" i="32"/>
  <c r="E117" i="32"/>
  <c r="E185" i="32"/>
  <c r="D147" i="32"/>
  <c r="D272" i="32" s="1"/>
  <c r="B183" i="32"/>
  <c r="E247" i="32"/>
  <c r="C309" i="32"/>
  <c r="B147" i="32"/>
  <c r="B272" i="32" s="1"/>
  <c r="D146" i="32"/>
  <c r="D271" i="32" s="1"/>
  <c r="B156" i="32"/>
  <c r="B192" i="32" s="1"/>
  <c r="F84" i="32"/>
  <c r="C156" i="32"/>
  <c r="C281" i="32" s="1"/>
  <c r="E16" i="32"/>
  <c r="F89" i="32"/>
  <c r="F125" i="32" s="1"/>
  <c r="C152" i="32"/>
  <c r="C277" i="32" s="1"/>
  <c r="E155" i="32"/>
  <c r="E280" i="32" s="1"/>
  <c r="C16" i="32"/>
  <c r="C181" i="32"/>
  <c r="C113" i="32"/>
  <c r="C306" i="32"/>
  <c r="D182" i="32"/>
  <c r="D307" i="32"/>
  <c r="D114" i="32"/>
  <c r="C185" i="32"/>
  <c r="C310" i="32"/>
  <c r="F234" i="32"/>
  <c r="B218" i="32"/>
  <c r="E218" i="32"/>
  <c r="D279" i="32"/>
  <c r="F13" i="32"/>
  <c r="E183" i="32"/>
  <c r="E115" i="32"/>
  <c r="E75" i="32"/>
  <c r="C184" i="32"/>
  <c r="D16" i="32"/>
  <c r="B309" i="32"/>
  <c r="B152" i="32"/>
  <c r="D278" i="32"/>
  <c r="E156" i="32"/>
  <c r="F19" i="32"/>
  <c r="F21" i="32"/>
  <c r="F57" i="32" s="1"/>
  <c r="D155" i="32"/>
  <c r="F76" i="32"/>
  <c r="D148" i="32"/>
  <c r="D273" i="32" s="1"/>
  <c r="B157" i="32"/>
  <c r="C166" i="32"/>
  <c r="C291" i="32" s="1"/>
  <c r="C147" i="32"/>
  <c r="C272" i="32" s="1"/>
  <c r="B82" i="32"/>
  <c r="D143" i="32"/>
  <c r="B146" i="32"/>
  <c r="B271" i="32" s="1"/>
  <c r="F49" i="32"/>
  <c r="D75" i="32"/>
  <c r="E144" i="32"/>
  <c r="E269" i="32" s="1"/>
  <c r="C153" i="32"/>
  <c r="E162" i="32"/>
  <c r="F306" i="32"/>
  <c r="F181" i="32"/>
  <c r="D218" i="32"/>
  <c r="C82" i="32"/>
  <c r="C114" i="32"/>
  <c r="B246" i="32"/>
  <c r="E227" i="32"/>
  <c r="B244" i="32"/>
  <c r="E245" i="32"/>
  <c r="C247" i="32"/>
  <c r="C307" i="32"/>
  <c r="F18" i="32"/>
  <c r="F22" i="32"/>
  <c r="F58" i="32" s="1"/>
  <c r="F27" i="32"/>
  <c r="D152" i="32"/>
  <c r="E153" i="32"/>
  <c r="C24" i="32"/>
  <c r="D309" i="32"/>
  <c r="D116" i="32"/>
  <c r="B117" i="32"/>
  <c r="D122" i="32"/>
  <c r="D144" i="32"/>
  <c r="D269" i="32" s="1"/>
  <c r="C146" i="32"/>
  <c r="C271" i="32" s="1"/>
  <c r="E148" i="32"/>
  <c r="E273" i="32" s="1"/>
  <c r="B155" i="32"/>
  <c r="D157" i="32"/>
  <c r="C162" i="32"/>
  <c r="E166" i="32"/>
  <c r="E291" i="32" s="1"/>
  <c r="D184" i="32"/>
  <c r="B185" i="32"/>
  <c r="B245" i="32"/>
  <c r="C246" i="32"/>
  <c r="D247" i="32"/>
  <c r="C244" i="32"/>
  <c r="D308" i="32"/>
  <c r="E24" i="32"/>
  <c r="E91" i="32"/>
  <c r="B91" i="32"/>
  <c r="C227" i="32"/>
  <c r="D227" i="32"/>
  <c r="F12" i="32"/>
  <c r="F88" i="32"/>
  <c r="F124" i="32" s="1"/>
  <c r="B144" i="32"/>
  <c r="B269" i="32" s="1"/>
  <c r="F225" i="32"/>
  <c r="D24" i="32"/>
  <c r="C91" i="32"/>
  <c r="F113" i="32"/>
  <c r="C157" i="32"/>
  <c r="B162" i="32"/>
  <c r="D166" i="32"/>
  <c r="D291" i="32" s="1"/>
  <c r="F11" i="32"/>
  <c r="F48" i="32"/>
  <c r="E271" i="32"/>
  <c r="E152" i="32"/>
  <c r="B153" i="32"/>
  <c r="C155" i="32"/>
  <c r="D156" i="32"/>
  <c r="E157" i="32"/>
  <c r="D162" i="32"/>
  <c r="B16" i="32"/>
  <c r="F10" i="32"/>
  <c r="F14" i="32"/>
  <c r="F20" i="32"/>
  <c r="F56" i="32" s="1"/>
  <c r="B24" i="32"/>
  <c r="F31" i="32"/>
  <c r="E306" i="32"/>
  <c r="E113" i="32"/>
  <c r="B307" i="32"/>
  <c r="B114" i="32"/>
  <c r="F47" i="32"/>
  <c r="C308" i="32"/>
  <c r="C115" i="32"/>
  <c r="E309" i="32"/>
  <c r="E184" i="32"/>
  <c r="D91" i="32"/>
  <c r="D115" i="32"/>
  <c r="E122" i="32"/>
  <c r="C218" i="32"/>
  <c r="B227" i="32"/>
  <c r="F220" i="32"/>
  <c r="E114" i="32"/>
  <c r="D117" i="32"/>
  <c r="B122" i="32"/>
  <c r="F212" i="32"/>
  <c r="F222" i="32"/>
  <c r="E308" i="32"/>
  <c r="E310" i="32"/>
  <c r="C122" i="32"/>
  <c r="E244" i="32"/>
  <c r="C245" i="32"/>
  <c r="B247" i="32"/>
  <c r="B113" i="32" l="1"/>
  <c r="B181" i="32"/>
  <c r="F154" i="32"/>
  <c r="F279" i="32" s="1"/>
  <c r="F271" i="32"/>
  <c r="C40" i="32"/>
  <c r="C108" i="32"/>
  <c r="B107" i="32"/>
  <c r="E40" i="32"/>
  <c r="F152" i="32"/>
  <c r="F277" i="32" s="1"/>
  <c r="F244" i="32"/>
  <c r="F145" i="32"/>
  <c r="F270" i="32" s="1"/>
  <c r="E41" i="32"/>
  <c r="E82" i="32"/>
  <c r="E26" i="32"/>
  <c r="E42" i="32" s="1"/>
  <c r="B281" i="32"/>
  <c r="B317" i="32" s="1"/>
  <c r="B108" i="32"/>
  <c r="F16" i="32"/>
  <c r="F157" i="32"/>
  <c r="F282" i="32" s="1"/>
  <c r="E38" i="32"/>
  <c r="B229" i="32"/>
  <c r="B232" i="32" s="1"/>
  <c r="B243" i="32" s="1"/>
  <c r="B249" i="32" s="1"/>
  <c r="E229" i="32"/>
  <c r="E232" i="32" s="1"/>
  <c r="E243" i="32" s="1"/>
  <c r="E249" i="32" s="1"/>
  <c r="D38" i="32"/>
  <c r="F162" i="32"/>
  <c r="F287" i="32" s="1"/>
  <c r="E191" i="32"/>
  <c r="C26" i="32"/>
  <c r="C29" i="32" s="1"/>
  <c r="C54" i="32" s="1"/>
  <c r="C60" i="32" s="1"/>
  <c r="C317" i="32"/>
  <c r="C192" i="32"/>
  <c r="C41" i="32"/>
  <c r="C229" i="32"/>
  <c r="C232" i="32" s="1"/>
  <c r="C237" i="32" s="1"/>
  <c r="C239" i="32" s="1"/>
  <c r="D40" i="32"/>
  <c r="F245" i="32"/>
  <c r="D41" i="32"/>
  <c r="D26" i="32"/>
  <c r="D42" i="32" s="1"/>
  <c r="C38" i="32"/>
  <c r="F247" i="32"/>
  <c r="F218" i="32"/>
  <c r="E282" i="32"/>
  <c r="E193" i="32"/>
  <c r="D282" i="32"/>
  <c r="D193" i="32"/>
  <c r="D190" i="32"/>
  <c r="D287" i="32"/>
  <c r="B287" i="32"/>
  <c r="B190" i="32"/>
  <c r="F143" i="32"/>
  <c r="F55" i="32"/>
  <c r="E316" i="32"/>
  <c r="F156" i="32"/>
  <c r="E192" i="32"/>
  <c r="E281" i="32"/>
  <c r="F166" i="32"/>
  <c r="F291" i="32" s="1"/>
  <c r="B278" i="32"/>
  <c r="E159" i="32"/>
  <c r="E284" i="32" s="1"/>
  <c r="E277" i="32"/>
  <c r="F147" i="32"/>
  <c r="F272" i="32" s="1"/>
  <c r="C193" i="32"/>
  <c r="C282" i="32"/>
  <c r="E278" i="32"/>
  <c r="B143" i="32"/>
  <c r="F75" i="32"/>
  <c r="B41" i="32"/>
  <c r="E287" i="32"/>
  <c r="E190" i="32"/>
  <c r="D82" i="32"/>
  <c r="F309" i="32"/>
  <c r="F184" i="32"/>
  <c r="F116" i="32"/>
  <c r="D150" i="32"/>
  <c r="D175" i="32" s="1"/>
  <c r="D268" i="32"/>
  <c r="F153" i="32"/>
  <c r="B277" i="32"/>
  <c r="B159" i="32"/>
  <c r="B284" i="32" s="1"/>
  <c r="F227" i="32"/>
  <c r="F307" i="32"/>
  <c r="F114" i="32"/>
  <c r="F182" i="32"/>
  <c r="D192" i="32"/>
  <c r="D281" i="32"/>
  <c r="C143" i="32"/>
  <c r="F308" i="32"/>
  <c r="F115" i="32"/>
  <c r="F183" i="32"/>
  <c r="E143" i="32"/>
  <c r="D159" i="32"/>
  <c r="D284" i="32" s="1"/>
  <c r="D277" i="32"/>
  <c r="F148" i="32"/>
  <c r="F273" i="32" s="1"/>
  <c r="F24" i="32"/>
  <c r="C107" i="32"/>
  <c r="C93" i="32"/>
  <c r="D229" i="32"/>
  <c r="D232" i="32" s="1"/>
  <c r="C278" i="32"/>
  <c r="B93" i="32"/>
  <c r="B193" i="32"/>
  <c r="B282" i="32"/>
  <c r="B38" i="32"/>
  <c r="B40" i="32"/>
  <c r="B26" i="32"/>
  <c r="C191" i="32"/>
  <c r="C280" i="32"/>
  <c r="C159" i="32"/>
  <c r="C284" i="32" s="1"/>
  <c r="C190" i="32"/>
  <c r="C287" i="32"/>
  <c r="B280" i="32"/>
  <c r="B191" i="32"/>
  <c r="F91" i="32"/>
  <c r="F155" i="32"/>
  <c r="F144" i="32"/>
  <c r="F269" i="32" s="1"/>
  <c r="D191" i="32"/>
  <c r="D280" i="32"/>
  <c r="F40" i="32" l="1"/>
  <c r="E108" i="32"/>
  <c r="F193" i="32"/>
  <c r="C105" i="32"/>
  <c r="D29" i="32"/>
  <c r="D54" i="32" s="1"/>
  <c r="D60" i="32" s="1"/>
  <c r="F26" i="32"/>
  <c r="F29" i="32" s="1"/>
  <c r="E29" i="32"/>
  <c r="E34" i="32" s="1"/>
  <c r="E36" i="32" s="1"/>
  <c r="C34" i="32"/>
  <c r="C36" i="32" s="1"/>
  <c r="E93" i="32"/>
  <c r="E109" i="32" s="1"/>
  <c r="E107" i="32"/>
  <c r="B105" i="32"/>
  <c r="C42" i="32"/>
  <c r="B237" i="32"/>
  <c r="B239" i="32" s="1"/>
  <c r="F159" i="32"/>
  <c r="F284" i="32" s="1"/>
  <c r="F38" i="32"/>
  <c r="F41" i="32"/>
  <c r="E237" i="32"/>
  <c r="E239" i="32" s="1"/>
  <c r="C243" i="32"/>
  <c r="C249" i="32" s="1"/>
  <c r="F190" i="32"/>
  <c r="C316" i="32"/>
  <c r="F280" i="32"/>
  <c r="F191" i="32"/>
  <c r="C315" i="32"/>
  <c r="D243" i="32"/>
  <c r="D249" i="32" s="1"/>
  <c r="D237" i="32"/>
  <c r="D239" i="32" s="1"/>
  <c r="E268" i="32"/>
  <c r="E150" i="32"/>
  <c r="C150" i="32"/>
  <c r="C268" i="32"/>
  <c r="F278" i="32"/>
  <c r="E315" i="32"/>
  <c r="F268" i="32"/>
  <c r="F150" i="32"/>
  <c r="F176" i="32" s="1"/>
  <c r="D173" i="32"/>
  <c r="B318" i="32"/>
  <c r="D317" i="32"/>
  <c r="F315" i="32"/>
  <c r="B109" i="32"/>
  <c r="B96" i="32"/>
  <c r="D161" i="32"/>
  <c r="D275" i="32"/>
  <c r="D176" i="32"/>
  <c r="D105" i="32"/>
  <c r="D93" i="32"/>
  <c r="D108" i="32"/>
  <c r="D107" i="32"/>
  <c r="F82" i="32"/>
  <c r="C318" i="32"/>
  <c r="E317" i="32"/>
  <c r="F281" i="32"/>
  <c r="F192" i="32"/>
  <c r="C63" i="32"/>
  <c r="B315" i="32"/>
  <c r="E318" i="32"/>
  <c r="C62" i="32"/>
  <c r="E105" i="32"/>
  <c r="B268" i="32"/>
  <c r="B150" i="32"/>
  <c r="D316" i="32"/>
  <c r="F318" i="32"/>
  <c r="B316" i="32"/>
  <c r="B42" i="32"/>
  <c r="B29" i="32"/>
  <c r="C109" i="32"/>
  <c r="C96" i="32"/>
  <c r="D315" i="32"/>
  <c r="D318" i="32"/>
  <c r="F229" i="32"/>
  <c r="F232" i="32" s="1"/>
  <c r="D34" i="32" l="1"/>
  <c r="D36" i="32" s="1"/>
  <c r="D37" i="32" s="1"/>
  <c r="E54" i="32"/>
  <c r="E60" i="32" s="1"/>
  <c r="E96" i="32"/>
  <c r="E121" i="32" s="1"/>
  <c r="E127" i="32" s="1"/>
  <c r="F42" i="32"/>
  <c r="C37" i="32"/>
  <c r="F237" i="32"/>
  <c r="F239" i="32" s="1"/>
  <c r="F243" i="32"/>
  <c r="F249" i="32" s="1"/>
  <c r="E37" i="32"/>
  <c r="D286" i="32"/>
  <c r="D302" i="32" s="1"/>
  <c r="D164" i="32"/>
  <c r="D177" i="32"/>
  <c r="C173" i="32"/>
  <c r="C161" i="32"/>
  <c r="C275" i="32"/>
  <c r="C175" i="32"/>
  <c r="C176" i="32"/>
  <c r="F316" i="32"/>
  <c r="F317" i="32"/>
  <c r="F93" i="32"/>
  <c r="F105" i="32"/>
  <c r="F107" i="32"/>
  <c r="F108" i="32"/>
  <c r="D301" i="32"/>
  <c r="B121" i="32"/>
  <c r="B127" i="32" s="1"/>
  <c r="B101" i="32"/>
  <c r="B103" i="32" s="1"/>
  <c r="C121" i="32"/>
  <c r="C127" i="32" s="1"/>
  <c r="C101" i="32"/>
  <c r="C103" i="32" s="1"/>
  <c r="B275" i="32"/>
  <c r="B173" i="32"/>
  <c r="B161" i="32"/>
  <c r="B176" i="32"/>
  <c r="B175" i="32"/>
  <c r="D62" i="32"/>
  <c r="D63" i="32"/>
  <c r="B34" i="32"/>
  <c r="B36" i="32" s="1"/>
  <c r="B54" i="32"/>
  <c r="B60" i="32" s="1"/>
  <c r="D96" i="32"/>
  <c r="D109" i="32"/>
  <c r="F275" i="32"/>
  <c r="F173" i="32"/>
  <c r="F161" i="32"/>
  <c r="F175" i="32"/>
  <c r="E275" i="32"/>
  <c r="E161" i="32"/>
  <c r="E173" i="32"/>
  <c r="E175" i="32"/>
  <c r="E176" i="32"/>
  <c r="D300" i="32"/>
  <c r="F54" i="32"/>
  <c r="F60" i="32" s="1"/>
  <c r="F34" i="32"/>
  <c r="F36" i="32" s="1"/>
  <c r="E63" i="32" l="1"/>
  <c r="F301" i="32"/>
  <c r="E62" i="32"/>
  <c r="E101" i="32"/>
  <c r="E103" i="32" s="1"/>
  <c r="B37" i="32"/>
  <c r="C286" i="32"/>
  <c r="C302" i="32" s="1"/>
  <c r="C164" i="32"/>
  <c r="C177" i="32"/>
  <c r="E130" i="32"/>
  <c r="E129" i="32"/>
  <c r="F109" i="32"/>
  <c r="F96" i="32"/>
  <c r="E298" i="32"/>
  <c r="E300" i="32"/>
  <c r="E301" i="32"/>
  <c r="F164" i="32"/>
  <c r="F286" i="32"/>
  <c r="F302" i="32" s="1"/>
  <c r="F177" i="32"/>
  <c r="D121" i="32"/>
  <c r="D127" i="32" s="1"/>
  <c r="D101" i="32"/>
  <c r="D103" i="32" s="1"/>
  <c r="B62" i="32"/>
  <c r="B63" i="32"/>
  <c r="B286" i="32"/>
  <c r="B302" i="32" s="1"/>
  <c r="B164" i="32"/>
  <c r="B177" i="32"/>
  <c r="C129" i="32"/>
  <c r="C130" i="32"/>
  <c r="D298" i="32"/>
  <c r="D169" i="32"/>
  <c r="D189" i="32"/>
  <c r="D195" i="32" s="1"/>
  <c r="D289" i="32"/>
  <c r="D314" i="32" s="1"/>
  <c r="F62" i="32"/>
  <c r="F63" i="32"/>
  <c r="E164" i="32"/>
  <c r="E286" i="32"/>
  <c r="E302" i="32" s="1"/>
  <c r="E177" i="32"/>
  <c r="B298" i="32"/>
  <c r="B301" i="32"/>
  <c r="B300" i="32"/>
  <c r="B129" i="32"/>
  <c r="B130" i="32"/>
  <c r="F37" i="32"/>
  <c r="F298" i="32"/>
  <c r="F300" i="32"/>
  <c r="B104" i="32"/>
  <c r="C298" i="32"/>
  <c r="C300" i="32"/>
  <c r="C301" i="32"/>
  <c r="C104" i="32" l="1"/>
  <c r="E104" i="32"/>
  <c r="D197" i="32"/>
  <c r="B289" i="32"/>
  <c r="B314" i="32" s="1"/>
  <c r="B189" i="32"/>
  <c r="B195" i="32" s="1"/>
  <c r="B169" i="32"/>
  <c r="B171" i="32" s="1"/>
  <c r="D129" i="32"/>
  <c r="D130" i="32"/>
  <c r="D294" i="32"/>
  <c r="D296" i="32" s="1"/>
  <c r="D171" i="32"/>
  <c r="C289" i="32"/>
  <c r="C314" i="32" s="1"/>
  <c r="C169" i="32"/>
  <c r="C171" i="32" s="1"/>
  <c r="C189" i="32"/>
  <c r="C195" i="32" s="1"/>
  <c r="E189" i="32"/>
  <c r="E195" i="32" s="1"/>
  <c r="E289" i="32"/>
  <c r="E314" i="32" s="1"/>
  <c r="E169" i="32"/>
  <c r="E171" i="32" s="1"/>
  <c r="D198" i="32"/>
  <c r="D320" i="32"/>
  <c r="D104" i="32"/>
  <c r="F189" i="32"/>
  <c r="F195" i="32" s="1"/>
  <c r="F289" i="32"/>
  <c r="F314" i="32" s="1"/>
  <c r="F169" i="32"/>
  <c r="F171" i="32" s="1"/>
  <c r="F121" i="32"/>
  <c r="F127" i="32" s="1"/>
  <c r="F101" i="32"/>
  <c r="F103" i="32" s="1"/>
  <c r="F294" i="32" l="1"/>
  <c r="F296" i="32" s="1"/>
  <c r="C294" i="32"/>
  <c r="C296" i="32" s="1"/>
  <c r="C172" i="32"/>
  <c r="F320" i="32"/>
  <c r="E320" i="32"/>
  <c r="C320" i="32"/>
  <c r="B294" i="32"/>
  <c r="B296" i="32" s="1"/>
  <c r="F129" i="32"/>
  <c r="F130" i="32"/>
  <c r="E172" i="32"/>
  <c r="E294" i="32"/>
  <c r="E296" i="32" s="1"/>
  <c r="F198" i="32"/>
  <c r="F197" i="32"/>
  <c r="D297" i="32"/>
  <c r="E198" i="32"/>
  <c r="E197" i="32"/>
  <c r="B197" i="32"/>
  <c r="B198" i="32"/>
  <c r="F104" i="32"/>
  <c r="D322" i="32"/>
  <c r="D323" i="32"/>
  <c r="C197" i="32"/>
  <c r="C198" i="32"/>
  <c r="B320" i="32"/>
  <c r="D172" i="32" l="1"/>
  <c r="C322" i="32"/>
  <c r="C323" i="32"/>
  <c r="E323" i="32"/>
  <c r="E322" i="32"/>
  <c r="F323" i="32"/>
  <c r="F322" i="32"/>
  <c r="B323" i="32"/>
  <c r="B322" i="32"/>
  <c r="F297" i="32"/>
  <c r="B172" i="32"/>
  <c r="E297" i="32"/>
  <c r="B297" i="32"/>
  <c r="C297" i="32"/>
  <c r="F172" i="32" l="1"/>
</calcChain>
</file>

<file path=xl/sharedStrings.xml><?xml version="1.0" encoding="utf-8"?>
<sst xmlns="http://schemas.openxmlformats.org/spreadsheetml/2006/main" count="1284" uniqueCount="270">
  <si>
    <t>Arthur J. Gallagher &amp; Co.</t>
  </si>
  <si>
    <t>Commissions</t>
  </si>
  <si>
    <t>Fees</t>
  </si>
  <si>
    <t xml:space="preserve">     Revenues</t>
  </si>
  <si>
    <t>Compensation</t>
  </si>
  <si>
    <t>Depreciation</t>
  </si>
  <si>
    <t>Amortization</t>
  </si>
  <si>
    <t xml:space="preserve">     Expenses</t>
  </si>
  <si>
    <t>Effective tax rate</t>
  </si>
  <si>
    <t>Other Information</t>
  </si>
  <si>
    <t>Operating</t>
  </si>
  <si>
    <t>Provision for income taxes</t>
  </si>
  <si>
    <t>Diluted weighted average shares outstanding (000s)</t>
  </si>
  <si>
    <t xml:space="preserve">      </t>
  </si>
  <si>
    <t>Earnings from continuing operations before income taxes</t>
  </si>
  <si>
    <t>Earnings from continuing operations</t>
  </si>
  <si>
    <t>Diluted earnings from continuing operations per share</t>
  </si>
  <si>
    <t>Change in estimated acquisition earnout payables</t>
  </si>
  <si>
    <t>EBITDAC</t>
  </si>
  <si>
    <t xml:space="preserve">Earnings from continuing operations </t>
  </si>
  <si>
    <t>(Unaudited - in millions except share and per share data)</t>
  </si>
  <si>
    <t>Statement of Earnings</t>
  </si>
  <si>
    <t>Brokerage Segment</t>
  </si>
  <si>
    <t xml:space="preserve">   Arthur J. Gallagher &amp; Co.</t>
  </si>
  <si>
    <t xml:space="preserve">   Information Regarding Non-GAAP Measures</t>
  </si>
  <si>
    <t>Compensation expense ratio</t>
  </si>
  <si>
    <t>Operating expense ratio</t>
  </si>
  <si>
    <t>Risk Management Segment</t>
  </si>
  <si>
    <t>Q1</t>
  </si>
  <si>
    <t>Q2</t>
  </si>
  <si>
    <t>Q3</t>
  </si>
  <si>
    <t>Q4</t>
  </si>
  <si>
    <t>FY</t>
  </si>
  <si>
    <t>BROKERAGE SEGMENT</t>
  </si>
  <si>
    <t>RISK MANAGEMENT SEGMENT</t>
  </si>
  <si>
    <t>BROKERAGE AND RISK MANAGEMENT SEGMENTS COMBINED</t>
  </si>
  <si>
    <t xml:space="preserve">Organic change in commissions and fees </t>
  </si>
  <si>
    <t>EBITDAC growth (decline)</t>
  </si>
  <si>
    <t>To Print:</t>
  </si>
  <si>
    <t>- Select Print</t>
  </si>
  <si>
    <t>- Select Entire Workbook</t>
  </si>
  <si>
    <t>Investment income and realized book gains</t>
  </si>
  <si>
    <t>Change in diluted earnings from continuing ops per share</t>
  </si>
  <si>
    <t xml:space="preserve">Change in revenues </t>
  </si>
  <si>
    <t>Index</t>
  </si>
  <si>
    <t>Page</t>
  </si>
  <si>
    <t>Pretax</t>
  </si>
  <si>
    <t>Earnings</t>
  </si>
  <si>
    <t>Benefit</t>
  </si>
  <si>
    <t>(Loss)</t>
  </si>
  <si>
    <t>Acquisition costs</t>
  </si>
  <si>
    <t>Interest and banking costs</t>
  </si>
  <si>
    <t>1st Quarter</t>
  </si>
  <si>
    <t>4th Quarter</t>
  </si>
  <si>
    <t>3rd Quarter</t>
  </si>
  <si>
    <t>2nd Quarter</t>
  </si>
  <si>
    <t>Number of acquisitions closed</t>
  </si>
  <si>
    <t>Annualized revenues acquired (in millions)</t>
  </si>
  <si>
    <t>Common shares issued for acquisitions and earnouts (000s)</t>
  </si>
  <si>
    <t>Page 1</t>
  </si>
  <si>
    <t>Page 2</t>
  </si>
  <si>
    <t>Page 3</t>
  </si>
  <si>
    <t>Page 4</t>
  </si>
  <si>
    <t>Page 5</t>
  </si>
  <si>
    <t>Page 6</t>
  </si>
  <si>
    <t>Page 7</t>
  </si>
  <si>
    <t>Page 9</t>
  </si>
  <si>
    <t>Page 12</t>
  </si>
  <si>
    <t>Page 13</t>
  </si>
  <si>
    <t>Compensation (2)</t>
  </si>
  <si>
    <t>Operating (3)</t>
  </si>
  <si>
    <r>
      <t>EBITDAC margin</t>
    </r>
    <r>
      <rPr>
        <sz val="8"/>
        <rFont val="Arial"/>
        <family val="2"/>
      </rPr>
      <t xml:space="preserve">  </t>
    </r>
  </si>
  <si>
    <r>
      <t>EBITDAC margin</t>
    </r>
    <r>
      <rPr>
        <sz val="8"/>
        <rFont val="Arial"/>
        <family val="2"/>
      </rPr>
      <t xml:space="preserve"> </t>
    </r>
  </si>
  <si>
    <t>(4) To remove adjustments to the estimated acquisition earnout payables.</t>
  </si>
  <si>
    <t>Change in estimated acquisition earnout payables (4)</t>
  </si>
  <si>
    <t xml:space="preserve">Headcount </t>
  </si>
  <si>
    <t>(2)</t>
  </si>
  <si>
    <t>(3)</t>
  </si>
  <si>
    <t>(1)</t>
  </si>
  <si>
    <t xml:space="preserve">  attributable to noncontrolling interests</t>
  </si>
  <si>
    <t xml:space="preserve">  attributable to controlling interests</t>
  </si>
  <si>
    <t>Notes to Supplemental Quarterly Financial Information</t>
  </si>
  <si>
    <t>Adjusted 1st quarter</t>
  </si>
  <si>
    <t>Reported 1st quarter</t>
  </si>
  <si>
    <t>Adjusted 2nd quarter</t>
  </si>
  <si>
    <t>Reported 2nd quarter</t>
  </si>
  <si>
    <t>Adjusted 3rd quarter</t>
  </si>
  <si>
    <t>Reported 3rd quarter</t>
  </si>
  <si>
    <t>Adjusted 4th quarter</t>
  </si>
  <si>
    <t>Reported 4th quarter</t>
  </si>
  <si>
    <t>Clean-energy related (1)</t>
  </si>
  <si>
    <t>Non-GAAP Adjustments to Combined Brokerage and Risk Management Segments Statement of Earnings</t>
  </si>
  <si>
    <t>(1) To remove realized gains from sales of books of business.</t>
  </si>
  <si>
    <t>(2) To eliminate severance charges, acquisition related integration costs and earnout related compensation charges.</t>
  </si>
  <si>
    <t>(3) To eliminate lease termination and abandonment charges and acquisition related integration costs.</t>
  </si>
  <si>
    <t>Investment income and realized book gains (1)</t>
  </si>
  <si>
    <t>Page 10</t>
  </si>
  <si>
    <t>Net Earnings</t>
  </si>
  <si>
    <t>Attributable to</t>
  </si>
  <si>
    <t>Controlling</t>
  </si>
  <si>
    <t>Interests</t>
  </si>
  <si>
    <t>Headcount *</t>
  </si>
  <si>
    <t>Page 15</t>
  </si>
  <si>
    <t>2017 Adjustments</t>
  </si>
  <si>
    <t>Supplemental revenues</t>
  </si>
  <si>
    <t>Contingent revenues</t>
  </si>
  <si>
    <t xml:space="preserve">Contingent revenues </t>
  </si>
  <si>
    <t>Earnings (loss) from continuing operations</t>
  </si>
  <si>
    <t>Reimbursements</t>
  </si>
  <si>
    <t>Earnings (loss) from continuing operations before income taxes</t>
  </si>
  <si>
    <t>Diluted earnings (loss) from continuing operations per share</t>
  </si>
  <si>
    <t xml:space="preserve">Earnings (loss) from continuing operations </t>
  </si>
  <si>
    <t xml:space="preserve">Fees </t>
  </si>
  <si>
    <t>2017 Reported - GAAP As Previously Reported</t>
  </si>
  <si>
    <t>2017 Impact of Adoption of ASC 606</t>
  </si>
  <si>
    <t>2017 Reported - GAAP As Restated</t>
  </si>
  <si>
    <t>2017 Adjusted - As Restated</t>
  </si>
  <si>
    <t>Provision (benefit) for income taxes</t>
  </si>
  <si>
    <t>Note: Non-GAAP adjustments were not impacted by the adoption of ASC 606.</t>
  </si>
  <si>
    <t>Compensation expense ratio (before reimbursements)</t>
  </si>
  <si>
    <t>Operating expense ratio (before reimbursements)</t>
  </si>
  <si>
    <t>EBITDAC margin (before reimbursements)</t>
  </si>
  <si>
    <t>Compensation expense ratio (before Reimbursements as restated)</t>
  </si>
  <si>
    <t>Operating expense ratio (before Reimbursements as restated)</t>
  </si>
  <si>
    <t>EBITDAC margin (before Reimbursements as restated)</t>
  </si>
  <si>
    <t>Page 14</t>
  </si>
  <si>
    <t>Combined Brokerage and Risk Management Segments Statement of Earnings - ASC 606 Impact</t>
  </si>
  <si>
    <t>Page 16</t>
  </si>
  <si>
    <t>Note: This page is the result of subtracting the Adjustments on Page 15 from As Reported on Page 14.</t>
  </si>
  <si>
    <t>Compensation expense ratio (before Reimbursements)</t>
  </si>
  <si>
    <t>Operating expense ratio (before Reimbursements)</t>
  </si>
  <si>
    <t>(3) To eliminate severance charges, acquisition related integration costs, earnout related compensation charges and other workforce charges.</t>
  </si>
  <si>
    <t>Page 17</t>
  </si>
  <si>
    <t>Note: This page is the result of subtracting the Adjustments on Page 17 from As Reported on Page 16.</t>
  </si>
  <si>
    <t>Page 18</t>
  </si>
  <si>
    <t>Quarterly Trend - 2017</t>
  </si>
  <si>
    <t>EBITDAC margin (before Reimbursements)</t>
  </si>
  <si>
    <t xml:space="preserve">Non-GAAP Combined Brokerage and Risk Management Segments Statement of Earnings </t>
  </si>
  <si>
    <t xml:space="preserve"> As Restated for Adoption of ASC 606 Adjusted </t>
  </si>
  <si>
    <t>GAAP As Restated for Adoption of ASC 606</t>
  </si>
  <si>
    <t xml:space="preserve">Combined Brokerage and Risk Management Segments Statement of Earnings </t>
  </si>
  <si>
    <t>GAAP As Previously Reported</t>
  </si>
  <si>
    <t>Information Regarding Non-GAAP Measures</t>
  </si>
  <si>
    <t>Reported Full Year</t>
  </si>
  <si>
    <t>Adjusted Full Year</t>
  </si>
  <si>
    <t>(Unaudited - in millions)</t>
  </si>
  <si>
    <t>(4)</t>
  </si>
  <si>
    <t xml:space="preserve">     Revenues before reimbursements</t>
  </si>
  <si>
    <t xml:space="preserve">     Total revenues </t>
  </si>
  <si>
    <t xml:space="preserve">     Total revenues</t>
  </si>
  <si>
    <t xml:space="preserve">Non-GAAP Adjustments to Brokerage Segment Statement of Earnings </t>
  </si>
  <si>
    <t xml:space="preserve">Supplemental Quarterly Financial Information                        </t>
  </si>
  <si>
    <t>Supplemental Quarterly Financial Information</t>
  </si>
  <si>
    <t>Brokerage Segment Statement of Earnings - As Reported</t>
  </si>
  <si>
    <t>Non-GAAP Risk Management Statement of Earnings - As Adjusted - Sequential</t>
  </si>
  <si>
    <t xml:space="preserve">Non-GAAP Brokerage Segment Statement of Earnings - As Adjusted - Sequential </t>
  </si>
  <si>
    <t xml:space="preserve">Corporate Segment - Summary Operating Results </t>
  </si>
  <si>
    <t>Reconciliation of Reported and Adjusted</t>
  </si>
  <si>
    <t>Actual Shares</t>
  </si>
  <si>
    <t>Issued or</t>
  </si>
  <si>
    <t>Outstanding</t>
  </si>
  <si>
    <t>Page 11</t>
  </si>
  <si>
    <t>Total revenues</t>
  </si>
  <si>
    <t xml:space="preserve">Non-GAAP Adjustments to Brokerage and Risk Management Segments Statement of Earnings </t>
  </si>
  <si>
    <t xml:space="preserve">Non-GAAP Brokerage and Risk Management Segments Statement of Earnings - As Adjusted - Sequential </t>
  </si>
  <si>
    <t>Combined Brokerage &amp; Risk Management</t>
  </si>
  <si>
    <t>Organic change in commissions and fees (before reimbursements)</t>
  </si>
  <si>
    <t xml:space="preserve">Non-GAAP Adjustments to Risk Management Segment Statement of Earnings </t>
  </si>
  <si>
    <t>Risk Management Segment Statement of Earnings - As Reported</t>
  </si>
  <si>
    <t>Combined Brokerage and Risk Management Segments Statement of Earnings - As Reported</t>
  </si>
  <si>
    <t>Corporate Segment - Summary Operating Results</t>
  </si>
  <si>
    <t>See information regarding Non-GAAP Financial Measures on Page 1 of these exhibits.</t>
  </si>
  <si>
    <t>Change in revenues (before reimbursements)</t>
  </si>
  <si>
    <t>Adjustments</t>
  </si>
  <si>
    <t>Components, as adjusted</t>
  </si>
  <si>
    <t>(5)</t>
  </si>
  <si>
    <t>EBITDAC growth</t>
  </si>
  <si>
    <t>(3) To eliminate lease termination and abandonment charges, acquisition related integration costs and costs related to divestitures.</t>
  </si>
  <si>
    <t>Corporate (including impact of U.S. tax reform) (2)</t>
  </si>
  <si>
    <t>(5) To remove adjustments to the estimated acquisition earnout payables.</t>
  </si>
  <si>
    <t>Amortization (4)</t>
  </si>
  <si>
    <t>2020 Reported</t>
  </si>
  <si>
    <t>2020 Adjustments</t>
  </si>
  <si>
    <t>2020 Adjusted</t>
  </si>
  <si>
    <t>Full Year/YTD</t>
  </si>
  <si>
    <t>Income</t>
  </si>
  <si>
    <t>Tax</t>
  </si>
  <si>
    <t>(Provision)</t>
  </si>
  <si>
    <t>2021 Reported</t>
  </si>
  <si>
    <t>2021 Adjustments</t>
  </si>
  <si>
    <t>2021 Adjusted</t>
  </si>
  <si>
    <t>Depreciation (3)</t>
  </si>
  <si>
    <t>(1) To remove net gains or losses from divestitures and sub-lease income.</t>
  </si>
  <si>
    <t>Corporate (including legal and income tax related) (2)</t>
  </si>
  <si>
    <t>Amortization (4) (6)</t>
  </si>
  <si>
    <t>2022 Reported</t>
  </si>
  <si>
    <t>(4) To remove the impact of intangible asset amortization.</t>
  </si>
  <si>
    <t>(6) The Q1 2020 adjustment to earnout payable has also been removed to improve comparability for modeling purposes only.</t>
  </si>
  <si>
    <t>Change in estimated acquisition earnout payables (5) (6)</t>
  </si>
  <si>
    <t>Provision (benefit) for income taxes (7)</t>
  </si>
  <si>
    <t>2022 Adjustments</t>
  </si>
  <si>
    <t>2022 Adjusted</t>
  </si>
  <si>
    <t>Provision for income taxes (7)</t>
  </si>
  <si>
    <t>(6) The Q1 2020 impairment charge and adjustment to earnout payables has also been removed to improve comparability for modeling purposes only.</t>
  </si>
  <si>
    <t>2 - 4</t>
  </si>
  <si>
    <t>5 - 7</t>
  </si>
  <si>
    <t>8 - 10</t>
  </si>
  <si>
    <t>Note: This page is the result of subtracting the Adjustments on Page 3 to Reported on Page 2.</t>
  </si>
  <si>
    <t>Note: This page is the result of subtracting the Adjustments on Page 6 to As Reported on Page 5.</t>
  </si>
  <si>
    <t>Note: This page is the result of subtracting the Adjustments on Page 9 to Reported on Page 8.</t>
  </si>
  <si>
    <t>(4) To remove the impacts of acquisition valuation true-ups, impairment charges and intangible asset amortization.</t>
  </si>
  <si>
    <t>2023 Reported</t>
  </si>
  <si>
    <t>2023 Adjusted</t>
  </si>
  <si>
    <t>2023 Adjustments</t>
  </si>
  <si>
    <t>Interest income, premium finance revenues and other income</t>
  </si>
  <si>
    <t>Interest income, premium finance revenues and other income (1)</t>
  </si>
  <si>
    <t>Interest income and other income</t>
  </si>
  <si>
    <t>Interest income and other income (1)</t>
  </si>
  <si>
    <t>Clean energy related (1)</t>
  </si>
  <si>
    <t>2024 Reported</t>
  </si>
  <si>
    <t>2024 Adjustments</t>
  </si>
  <si>
    <t>2024 Adjusted</t>
  </si>
  <si>
    <t xml:space="preserve">  attributable to noncontrolling interests (8)</t>
  </si>
  <si>
    <t>(8) To remove earnings from continuing operations attributable to noncontrolling interests related to amounts recorded in Q1 2024 that relate to prior periods.</t>
  </si>
  <si>
    <t xml:space="preserve"> </t>
  </si>
  <si>
    <t xml:space="preserve">In second quarter 2021, the U.K. government enacted tax legislation that increases the corporate income tax rate from 19% to 25% effective in 2023, in which Gallagher incurred additional income tax expense during 2021 to adjust certain deferred income tax liabilities to the higher income tax rate.  In fourth quarter 2021, Gallagher incurred (a) additional U.K. and U.S. income tax expense related to the non-deductibility of acquisition related adjustments made in the quarter, (b) costs related to a legal settlement and (c) income tax adjustments as we filed our 2020 tax returns in the fourth quarter and finalized our 2021 income tax provisions within the U.S. and foreign jurisdictions where we operate.  In first quarter 2022, Gallagher increased its state effective income tax rate, which  resulted in the overall U.S. effective income tax rate increasing from 25% to 26% and caused Gallagher to have additional income tax benefit during the quarter and recognized a one-time benefit related to the adjustment revaluation of certain deferred income tax assets.  In second quarter 2022, Gallagher recognized a one-time U.S. state tax benefit that resulted from legal entity restructuring.  In second and third quarters 2022, Gallagher recognized a net favorable U.K. tax impact related to earnout liability adjustments.  In fourth quarter 2022 include (a) additional U.K. income tax expense related to the non‐deductibility of acquisition-related adjustments made in the quarter, (b) gains and costs associated with legal and tax matters, (c) income tax provision adjustments as we filed our 2021 tax returns and (d) income tax benefit related to adjusting certain U.K. deferred income tax assets to the future 25% corporate income tax rate.  In second quarter 2023, Gallagher incurred additional U.K. income tax expense related to the non‐deductibility of acquisition-related adjustments made in the quarter and costs associated with legal and tax matters.  In third quarter 2024 and 2023, Gallagher incurred costs associated with legal and tax matters. </t>
  </si>
  <si>
    <t>2025 Reported</t>
  </si>
  <si>
    <t>2025 Adjustments</t>
  </si>
  <si>
    <t>2025 Adjusted</t>
  </si>
  <si>
    <t>*   This is a weighted average calculation based on the actual period of time that the shares are outstanding during the quarter and year to date periods.</t>
  </si>
  <si>
    <t>Page 8</t>
  </si>
  <si>
    <t>Clean energy related adjustments (3)</t>
  </si>
  <si>
    <t>Home office lease termination/move (3)</t>
  </si>
  <si>
    <t>Interest and banking costs (4)</t>
  </si>
  <si>
    <t>1)</t>
  </si>
  <si>
    <t>Actual at December 31, 2025</t>
  </si>
  <si>
    <t>1st Quarter ended March 31, 2026</t>
  </si>
  <si>
    <t>2026 Reported</t>
  </si>
  <si>
    <t>2026 Adjusted</t>
  </si>
  <si>
    <t>2026 Adjustments</t>
  </si>
  <si>
    <t>Quarterly Trend - 2020 to 2026</t>
  </si>
  <si>
    <t>Shares issued in 1st Quarter 2026 related to acquisitions and earnouts</t>
  </si>
  <si>
    <t>Shares issued in 1st Quarter 2026 related to employee stock-based plans</t>
  </si>
  <si>
    <t xml:space="preserve">1st Q 2026 </t>
  </si>
  <si>
    <t>Diluted</t>
  </si>
  <si>
    <t>Weighted</t>
  </si>
  <si>
    <t xml:space="preserve"> Average</t>
  </si>
  <si>
    <t>Shares *</t>
  </si>
  <si>
    <t>Actual 1st Quarter 2026 Activity</t>
  </si>
  <si>
    <t>Impact on 1st Quarter 2026 weighted average shares for shares issued prior to December 31, 2025</t>
  </si>
  <si>
    <t>Actual at March 31, 2026</t>
  </si>
  <si>
    <t xml:space="preserve">The table below provides actual information related to share issuances in the first quarter of 2026 (in millions).  </t>
  </si>
  <si>
    <t>(7) To adjust Q2 to Q3 2022 quarters for the change in the effective income tax rate that occurred in Q4 2022.</t>
  </si>
  <si>
    <t>In Q3 2020, it consists of one-time taxes associated with realignment of our operations to continue to conduct certain business in the European Union after Brexit.   In third quarter 2021, Gallagher incurred additional U.K. income tax expense related to the non-deductibility of some acquisition related adjustments made in the quarter.</t>
  </si>
  <si>
    <t>Adjustments in fourth quarter 2025 include costs associated with the termination of the Gallagher U.S. defined pension plan and other benefit plan changes.</t>
  </si>
  <si>
    <t>In 2021, 2022, 2023, 2024, 2025 and 2026 Gallagher incurred transaction-related costs, which include legal, consulting, employee compensation and other professional fees associated with completed, future and terminated acquisitions.  Costs primarily relate to  due diligence and integration for its (a) acquisition of the Willis Towers Watson treaty reinsurance brokerage operations (primarily related to deferred closings in certain jurisdictions in 2022) and the acquisitions of Buck, Cadence Insurance, Eastern Insurance Group and My Plan Manager, all of which closed in  2023, Woodruff Sawyer and AssuredPartners and (b) the previous terminated agreement to acquire certain Willis Towers Watson reinsurance and other brokerage operations.  The acquisition of the Willis Towers Watson treaty reinsurance brokerage operations closed in the fourth quarter of 2021.  In connection with (b), in third quarter of 2021, Gallagher redeemed $650 million of 2031 Senior Notes and incurred a loss on early extinguishment of this debt of $16.2 million.</t>
  </si>
  <si>
    <t>Benefit plan related (5)</t>
  </si>
  <si>
    <t>Clean energy related adjustments</t>
  </si>
  <si>
    <t xml:space="preserve">Clean-energy related (1) </t>
  </si>
  <si>
    <t>Acquisition costs (3)</t>
  </si>
  <si>
    <t>Transaction-related costs (3)</t>
  </si>
  <si>
    <t>Loss on extinguishment of debt (3)</t>
  </si>
  <si>
    <t>Interest and banking costs (3)</t>
  </si>
  <si>
    <t>Corporate (including Impact of U.S. tax reform) (2) (4)</t>
  </si>
  <si>
    <t>Corporate (including impact of U.S. tax reform) (2) (4)</t>
  </si>
  <si>
    <t>Corporate (including legal and tax related) (2) (4)</t>
  </si>
  <si>
    <t>Corporate (including legal and income tax related) (2) (4)</t>
  </si>
  <si>
    <t>Clean energy-related</t>
  </si>
  <si>
    <t>Shares acquired in 1st Quarter 2026 related to stock repurchases</t>
  </si>
  <si>
    <t>Pretax earnings are presented net of amounts attributable to noncontrolling interests.  Adjustments in first quarter 2026, fourth quarter 2024 and 2023 include items related to the resolution of various partnership matters related to our clean energy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</si>
</sst>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_(&quot;$&quot;* #,##0.0_);_(&quot;$&quot;* \(#,##0.0\);_(&quot;$&quot;* &quot;-&quot;?_);_(@_)"/>
    <numFmt numFmtId="167" formatCode="m/d/yy\ h:mm\ AM/PM"/>
    <numFmt numFmtId="168" formatCode="#,##0.0_);\(#,##0.0\)"/>
    <numFmt numFmtId="169" formatCode="_(* #,##0.0_);_(* \(#,##0.0\);_(* &quot;-&quot;??_);_(@_)"/>
    <numFmt numFmtId="170" formatCode="[$-409]mmmm\ d\,\ yyyy;@"/>
    <numFmt numFmtId="171" formatCode="_(* #,##0_);_(* \(#,##0\);_(* &quot;-&quot;?_);_(@_)"/>
    <numFmt numFmtId="172" formatCode="_(&quot;$&quot;* #,##0_);_(&quot;$&quot;* \(#,##0\);_(&quot;$&quot;* &quot;-&quot;?_);_(@_)"/>
    <numFmt numFmtId="173" formatCode="_(&quot;$&quot;* #,##0_);_(&quot;$&quot;* \(#,##0\);_(&quot;$&quot;* &quot;-&quot;??_);_(@_)"/>
    <numFmt numFmtId="174" formatCode="[&lt;-0.5]\-0;[&lt;0.5]&quot;-&quot;;0\ \ "/>
  </numFmts>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b/>
      <sz val="10"/>
      <name val="Arial"/>
      <family val="2"/>
    </font>
    <font>
      <sz val="10"/>
      <name val="Arial"/>
      <family val="2"/>
    </font>
    <font>
      <sz val="8"/>
      <name val="Arial"/>
      <family val="2"/>
    </font>
    <font>
      <b/>
      <sz val="12"/>
      <name val="Arial"/>
      <family val="2"/>
    </font>
    <font>
      <b/>
      <sz val="14"/>
      <name val="Arial"/>
      <family val="2"/>
    </font>
    <font>
      <b/>
      <sz val="8"/>
      <name val="Arial"/>
      <family val="2"/>
    </font>
    <font>
      <b/>
      <sz val="10"/>
      <name val="Arial"/>
      <family val="2"/>
    </font>
    <font>
      <sz val="8"/>
      <name val="Arial"/>
      <family val="2"/>
    </font>
    <font>
      <b/>
      <sz val="8"/>
      <name val="Arial"/>
      <family val="2"/>
    </font>
    <font>
      <sz val="8"/>
      <name val="Arial"/>
      <family val="2"/>
    </font>
    <font>
      <b/>
      <sz val="13"/>
      <name val="Arial"/>
      <family val="2"/>
    </font>
    <font>
      <b/>
      <u/>
      <sz val="10"/>
      <name val="Arial"/>
      <family val="2"/>
    </font>
    <font>
      <sz val="12"/>
      <name val="Arial"/>
      <family val="2"/>
    </font>
    <font>
      <sz val="22"/>
      <name val="Arial"/>
      <family val="2"/>
    </font>
    <font>
      <sz val="16"/>
      <name val="Arial"/>
      <family val="2"/>
    </font>
    <font>
      <i/>
      <sz val="12"/>
      <name val="Arial"/>
      <family val="2"/>
    </font>
    <font>
      <sz val="11"/>
      <name val="Arial"/>
      <family val="2"/>
    </font>
    <font>
      <sz val="14"/>
      <name val="Arial"/>
      <family val="2"/>
    </font>
    <font>
      <b/>
      <sz val="11"/>
      <name val="Arial"/>
      <family val="2"/>
    </font>
    <font>
      <sz val="10"/>
      <color theme="1"/>
      <name val="Arial"/>
      <family val="2"/>
    </font>
    <font>
      <b/>
      <sz val="10"/>
      <color theme="1"/>
      <name val="Arial"/>
      <family val="2"/>
    </font>
    <font>
      <sz val="11"/>
      <color theme="1"/>
      <name val="Calibri"/>
      <family val="2"/>
      <scheme val="minor"/>
    </font>
    <font>
      <b/>
      <sz val="11"/>
      <color theme="1"/>
      <name val="Calibri"/>
      <family val="2"/>
      <scheme val="minor"/>
    </font>
    <font>
      <sz val="10"/>
      <color rgb="FF000000"/>
      <name val="Arial"/>
      <family val="2"/>
    </font>
    <font>
      <b/>
      <sz val="9"/>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8"/>
      <color theme="1"/>
      <name val="Calibri"/>
      <family val="2"/>
      <scheme val="minor"/>
    </font>
    <font>
      <i/>
      <sz val="9"/>
      <color theme="1"/>
      <name val="Calibri"/>
      <family val="2"/>
      <scheme val="minor"/>
    </font>
    <font>
      <b/>
      <sz val="8"/>
      <color indexed="12"/>
      <name val="Calibri"/>
      <family val="2"/>
      <scheme val="minor"/>
    </font>
    <font>
      <sz val="11"/>
      <color indexed="8"/>
      <name val="Calibri"/>
      <family val="2"/>
    </font>
    <font>
      <sz val="11"/>
      <color rgb="FF000000"/>
      <name val="Calibri"/>
      <family val="2"/>
      <scheme val="minor"/>
    </font>
    <font>
      <b/>
      <sz val="11"/>
      <color rgb="FF000000"/>
      <name val="Calibri"/>
      <family val="2"/>
      <scheme val="minor"/>
    </font>
    <font>
      <i/>
      <sz val="9"/>
      <color rgb="FF000000"/>
      <name val="Calibri"/>
      <family val="2"/>
      <scheme val="minor"/>
    </font>
    <font>
      <sz val="8"/>
      <color rgb="FF000000"/>
      <name val="Calibri"/>
      <family val="2"/>
      <scheme val="minor"/>
    </font>
    <font>
      <b/>
      <sz val="8"/>
      <color rgb="FF0000FF"/>
      <name val="Calibri"/>
      <family val="2"/>
      <scheme val="minor"/>
    </font>
    <font>
      <b/>
      <sz val="11"/>
      <color rgb="FF329664"/>
      <name val="Calibri"/>
      <family val="2"/>
      <scheme val="minor"/>
    </font>
    <font>
      <b/>
      <sz val="11"/>
      <color rgb="FF0000C0"/>
      <name val="Calibri"/>
      <family val="2"/>
      <scheme val="minor"/>
    </font>
    <font>
      <b/>
      <sz val="10"/>
      <color rgb="FFFF0000"/>
      <name val="Arial"/>
      <family val="2"/>
    </font>
    <font>
      <b/>
      <sz val="11"/>
      <color theme="1"/>
      <name val="Arial"/>
      <family val="2"/>
    </font>
    <font>
      <b/>
      <sz val="10"/>
      <color rgb="FF000000"/>
      <name val="Arial"/>
      <family val="2"/>
    </font>
    <font>
      <sz val="7"/>
      <name val="Arial"/>
      <family val="2"/>
    </font>
  </fonts>
  <fills count="19">
    <fill>
      <patternFill patternType="none"/>
    </fill>
    <fill>
      <patternFill patternType="gray125"/>
    </fill>
    <fill>
      <patternFill patternType="solid">
        <fgColor indexed="44"/>
      </patternFill>
    </fill>
    <fill>
      <patternFill patternType="solid">
        <fgColor indexed="22"/>
      </patternFill>
    </fill>
    <fill>
      <patternFill patternType="solid">
        <fgColor indexed="22"/>
        <bgColor indexed="64"/>
      </patternFill>
    </fill>
    <fill>
      <patternFill patternType="solid">
        <fgColor rgb="FFFFFF99"/>
        <bgColor indexed="64"/>
      </patternFill>
    </fill>
    <fill>
      <patternFill patternType="solid">
        <fgColor rgb="FFC0C0C0"/>
        <bgColor indexed="64"/>
      </patternFill>
    </fill>
    <fill>
      <patternFill patternType="solid">
        <fgColor rgb="FFF2C37E"/>
        <bgColor indexed="64"/>
      </patternFill>
    </fill>
    <fill>
      <patternFill patternType="solid">
        <fgColor rgb="FFDAEEF3"/>
        <bgColor indexed="64"/>
      </patternFill>
    </fill>
    <fill>
      <patternFill patternType="solid">
        <fgColor indexed="44"/>
        <bgColor indexed="64"/>
      </patternFill>
    </fill>
    <fill>
      <patternFill patternType="solid">
        <fgColor rgb="FFBDD6E7"/>
        <bgColor indexed="64"/>
      </patternFill>
    </fill>
    <fill>
      <patternFill patternType="solid">
        <fgColor rgb="FFDFDFDF"/>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indexed="47"/>
        <bgColor indexed="64"/>
      </patternFill>
    </fill>
    <fill>
      <patternFill patternType="solid">
        <fgColor rgb="FFCCFFFF"/>
        <bgColor indexed="64"/>
      </patternFill>
    </fill>
    <fill>
      <patternFill patternType="solid">
        <fgColor theme="0"/>
        <bgColor indexed="64"/>
      </patternFill>
    </fill>
  </fills>
  <borders count="57">
    <border>
      <left/>
      <right/>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top/>
      <bottom style="double">
        <color indexed="64"/>
      </bottom>
      <diagonal/>
    </border>
    <border>
      <left style="medium">
        <color indexed="64"/>
      </left>
      <right/>
      <top/>
      <bottom style="double">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double">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right/>
      <top style="thin">
        <color auto="1"/>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top style="double">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double">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auto="1"/>
      </top>
      <bottom/>
      <diagonal/>
    </border>
    <border>
      <left/>
      <right/>
      <top style="thin">
        <color auto="1"/>
      </top>
      <bottom/>
      <diagonal/>
    </border>
    <border>
      <left style="medium">
        <color indexed="64"/>
      </left>
      <right style="medium">
        <color indexed="64"/>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right/>
      <top style="double">
        <color indexed="64"/>
      </top>
      <bottom/>
      <diagonal/>
    </border>
  </borders>
  <cellStyleXfs count="462">
    <xf numFmtId="0" fontId="0" fillId="0" borderId="0"/>
    <xf numFmtId="43" fontId="10" fillId="0" borderId="0" applyFont="0" applyFill="0" applyBorder="0" applyAlignment="0" applyProtection="0"/>
    <xf numFmtId="44" fontId="10" fillId="0" borderId="0" applyFont="0" applyFill="0" applyBorder="0" applyAlignment="0" applyProtection="0"/>
    <xf numFmtId="0" fontId="10" fillId="2" borderId="1">
      <alignment horizontal="center" vertical="center"/>
    </xf>
    <xf numFmtId="0" fontId="10" fillId="0" borderId="1">
      <alignment horizontal="left" vertical="top"/>
    </xf>
    <xf numFmtId="0" fontId="10" fillId="0" borderId="1">
      <alignment horizontal="left" vertical="center"/>
    </xf>
    <xf numFmtId="0" fontId="18" fillId="0" borderId="1">
      <alignment horizontal="right" vertical="center"/>
    </xf>
    <xf numFmtId="0" fontId="18" fillId="0" borderId="1">
      <alignment horizontal="center" vertical="center"/>
    </xf>
    <xf numFmtId="0" fontId="13" fillId="0" borderId="1">
      <alignment horizontal="right" vertical="center"/>
    </xf>
    <xf numFmtId="0" fontId="10" fillId="2" borderId="1">
      <alignment horizontal="left" vertical="center"/>
    </xf>
    <xf numFmtId="0" fontId="19" fillId="3" borderId="1">
      <alignment horizontal="right" vertical="center"/>
    </xf>
    <xf numFmtId="0" fontId="17" fillId="3" borderId="1">
      <alignment horizontal="center" vertical="center"/>
    </xf>
    <xf numFmtId="0" fontId="16" fillId="3" borderId="1">
      <alignment horizontal="right" vertical="center"/>
    </xf>
    <xf numFmtId="0" fontId="19" fillId="3" borderId="1">
      <alignment horizontal="right" vertical="center"/>
    </xf>
    <xf numFmtId="0" fontId="17" fillId="3" borderId="1">
      <alignment horizontal="left" vertical="center"/>
    </xf>
    <xf numFmtId="0" fontId="16" fillId="3" borderId="1">
      <alignment horizontal="right" vertical="center"/>
    </xf>
    <xf numFmtId="9" fontId="10" fillId="0" borderId="0" applyFont="0" applyFill="0" applyBorder="0" applyAlignment="0" applyProtection="0"/>
    <xf numFmtId="43" fontId="32" fillId="0" borderId="0" applyFont="0" applyFill="0" applyBorder="0" applyAlignment="0" applyProtection="0"/>
    <xf numFmtId="0" fontId="13" fillId="0" borderId="1">
      <alignment horizontal="right" vertical="center"/>
    </xf>
    <xf numFmtId="0" fontId="13" fillId="0" borderId="1">
      <alignment horizontal="center" vertical="center"/>
    </xf>
    <xf numFmtId="0" fontId="16" fillId="3" borderId="1">
      <alignment horizontal="right" vertical="center"/>
    </xf>
    <xf numFmtId="0" fontId="11" fillId="3" borderId="1">
      <alignment horizontal="center" vertical="center"/>
    </xf>
    <xf numFmtId="0" fontId="16" fillId="3" borderId="1">
      <alignment horizontal="right" vertical="center"/>
    </xf>
    <xf numFmtId="0" fontId="11" fillId="3" borderId="1">
      <alignment horizontal="left" vertical="center"/>
    </xf>
    <xf numFmtId="0" fontId="10" fillId="0" borderId="0"/>
    <xf numFmtId="43" fontId="8" fillId="0" borderId="0" applyFont="0" applyFill="0" applyBorder="0" applyAlignment="0" applyProtection="0"/>
    <xf numFmtId="0" fontId="10" fillId="10" borderId="40">
      <alignment horizontal="center" vertical="center"/>
    </xf>
    <xf numFmtId="0" fontId="10" fillId="0" borderId="40">
      <alignment horizontal="left" vertical="top"/>
    </xf>
    <xf numFmtId="0" fontId="10" fillId="0" borderId="40">
      <alignment horizontal="left" vertical="center"/>
    </xf>
    <xf numFmtId="0" fontId="13" fillId="0" borderId="40">
      <alignment horizontal="right" vertical="center"/>
    </xf>
    <xf numFmtId="0" fontId="13" fillId="0" borderId="40">
      <alignment horizontal="center" vertical="center"/>
    </xf>
    <xf numFmtId="0" fontId="10" fillId="10" borderId="40">
      <alignment horizontal="left" vertical="center"/>
    </xf>
    <xf numFmtId="0" fontId="11" fillId="11" borderId="40">
      <alignment horizontal="center" vertical="center"/>
    </xf>
    <xf numFmtId="0" fontId="11" fillId="11" borderId="40">
      <alignment horizontal="left" vertical="center"/>
    </xf>
    <xf numFmtId="0" fontId="11" fillId="12" borderId="41">
      <alignment horizontal="left" vertical="center"/>
    </xf>
    <xf numFmtId="0" fontId="36" fillId="9" borderId="41">
      <alignment horizontal="center" vertical="center"/>
    </xf>
    <xf numFmtId="0" fontId="11" fillId="12" borderId="41">
      <alignment horizontal="center" vertical="center"/>
    </xf>
    <xf numFmtId="0" fontId="36" fillId="9" borderId="41">
      <alignment horizontal="center" vertical="center"/>
    </xf>
    <xf numFmtId="0" fontId="13" fillId="13" borderId="41">
      <alignment horizontal="right" vertical="center"/>
    </xf>
    <xf numFmtId="0" fontId="36" fillId="4" borderId="41"/>
    <xf numFmtId="0" fontId="36" fillId="0" borderId="41">
      <alignment horizontal="center" vertical="center" wrapText="1"/>
    </xf>
    <xf numFmtId="0" fontId="36" fillId="12" borderId="41"/>
    <xf numFmtId="0" fontId="10" fillId="9" borderId="41">
      <alignment horizontal="center" vertical="center"/>
    </xf>
    <xf numFmtId="0" fontId="10" fillId="9" borderId="41">
      <alignment horizontal="left" vertical="center"/>
    </xf>
    <xf numFmtId="0" fontId="13" fillId="0" borderId="41">
      <alignment horizontal="right" vertical="center"/>
    </xf>
    <xf numFmtId="0" fontId="13" fillId="0" borderId="41">
      <alignment horizontal="right" vertical="center"/>
    </xf>
    <xf numFmtId="0" fontId="37" fillId="9" borderId="41">
      <alignment horizontal="left" vertical="center" indent="1"/>
    </xf>
    <xf numFmtId="0" fontId="10" fillId="14" borderId="41"/>
    <xf numFmtId="0" fontId="38" fillId="0" borderId="41"/>
    <xf numFmtId="0" fontId="39" fillId="0" borderId="41"/>
    <xf numFmtId="0" fontId="13" fillId="15" borderId="41"/>
    <xf numFmtId="0" fontId="13" fillId="16" borderId="41"/>
    <xf numFmtId="0" fontId="8" fillId="0" borderId="0"/>
    <xf numFmtId="43" fontId="8" fillId="0" borderId="0" applyFont="0" applyFill="0" applyBorder="0" applyAlignment="0" applyProtection="0"/>
    <xf numFmtId="0" fontId="40" fillId="0" borderId="41">
      <alignment horizontal="center" vertical="center"/>
    </xf>
    <xf numFmtId="0" fontId="8" fillId="9" borderId="41">
      <alignment horizontal="center" vertical="center"/>
    </xf>
    <xf numFmtId="0" fontId="33" fillId="4" borderId="41">
      <alignment horizontal="center" vertical="center"/>
    </xf>
    <xf numFmtId="0" fontId="8" fillId="9" borderId="41">
      <alignment horizontal="left" vertical="center"/>
    </xf>
    <xf numFmtId="9" fontId="8" fillId="0" borderId="0" applyFont="0" applyFill="0" applyBorder="0" applyAlignment="0" applyProtection="0"/>
    <xf numFmtId="0" fontId="33" fillId="4" borderId="41">
      <alignment horizontal="left" vertical="center"/>
    </xf>
    <xf numFmtId="0" fontId="10" fillId="0" borderId="0"/>
    <xf numFmtId="0" fontId="10" fillId="0" borderId="0"/>
    <xf numFmtId="0" fontId="8" fillId="0" borderId="0"/>
    <xf numFmtId="44" fontId="10"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0" fontId="40" fillId="0" borderId="41">
      <alignment horizontal="center" vertical="center"/>
    </xf>
    <xf numFmtId="0" fontId="8" fillId="9" borderId="41">
      <alignment horizontal="center" vertical="center"/>
    </xf>
    <xf numFmtId="0" fontId="8" fillId="9" borderId="41">
      <alignment horizontal="left" vertical="center"/>
    </xf>
    <xf numFmtId="0" fontId="40" fillId="0" borderId="41">
      <alignment horizontal="right" vertical="center"/>
    </xf>
    <xf numFmtId="0" fontId="40" fillId="0" borderId="41">
      <alignment horizontal="right" vertical="center"/>
    </xf>
    <xf numFmtId="0" fontId="8" fillId="9" borderId="41">
      <alignment horizontal="center" vertical="center"/>
    </xf>
    <xf numFmtId="0" fontId="13" fillId="0" borderId="41">
      <alignment horizontal="right" vertical="center"/>
    </xf>
    <xf numFmtId="0" fontId="40" fillId="0" borderId="41">
      <alignment horizontal="right" vertical="center"/>
    </xf>
    <xf numFmtId="0" fontId="8" fillId="9" borderId="41">
      <alignment horizontal="left" vertical="center"/>
    </xf>
    <xf numFmtId="0" fontId="13" fillId="0" borderId="41">
      <alignment horizontal="right" vertical="center"/>
    </xf>
    <xf numFmtId="0" fontId="41" fillId="9" borderId="41">
      <alignment horizontal="center" vertical="center"/>
    </xf>
    <xf numFmtId="0" fontId="8" fillId="0" borderId="41">
      <alignment horizontal="left" vertical="top"/>
    </xf>
    <xf numFmtId="0" fontId="8" fillId="0" borderId="41">
      <alignment horizontal="left" vertical="center"/>
    </xf>
    <xf numFmtId="0" fontId="41" fillId="4" borderId="41"/>
    <xf numFmtId="0" fontId="41" fillId="0" borderId="41">
      <alignment horizontal="center" vertical="center" wrapText="1"/>
    </xf>
    <xf numFmtId="0" fontId="42" fillId="9" borderId="41">
      <alignment horizontal="left" vertical="center" indent="1"/>
    </xf>
    <xf numFmtId="0" fontId="41" fillId="9" borderId="41">
      <alignment horizontal="center" vertical="center"/>
    </xf>
    <xf numFmtId="0" fontId="16" fillId="3" borderId="42">
      <alignment horizontal="right" vertical="center"/>
    </xf>
    <xf numFmtId="0" fontId="33" fillId="4" borderId="41">
      <alignment horizontal="center" vertical="center"/>
    </xf>
    <xf numFmtId="0" fontId="16" fillId="3" borderId="42">
      <alignment horizontal="right" vertical="center"/>
    </xf>
    <xf numFmtId="0" fontId="33" fillId="4" borderId="41">
      <alignment horizontal="left" vertical="center"/>
    </xf>
    <xf numFmtId="9" fontId="43" fillId="0" borderId="0" applyFont="0" applyFill="0" applyBorder="0" applyAlignment="0" applyProtection="0"/>
    <xf numFmtId="43" fontId="8" fillId="0" borderId="0" applyFont="0" applyFill="0" applyBorder="0" applyAlignment="0" applyProtection="0"/>
    <xf numFmtId="0" fontId="44" fillId="10" borderId="41">
      <alignment horizontal="left" vertical="center"/>
    </xf>
    <xf numFmtId="0" fontId="45" fillId="11" borderId="41">
      <alignment horizontal="left" vertical="center"/>
    </xf>
    <xf numFmtId="0" fontId="46" fillId="10" borderId="41">
      <alignment horizontal="center" vertical="center"/>
    </xf>
    <xf numFmtId="0" fontId="44" fillId="10" borderId="41">
      <alignment horizontal="center" vertical="center"/>
    </xf>
    <xf numFmtId="0" fontId="45" fillId="11" borderId="41">
      <alignment horizontal="center" vertical="center"/>
    </xf>
    <xf numFmtId="0" fontId="46" fillId="10" borderId="41">
      <alignment horizontal="center" vertical="center"/>
    </xf>
    <xf numFmtId="0" fontId="47" fillId="0" borderId="41">
      <alignment horizontal="right" vertical="center"/>
    </xf>
    <xf numFmtId="0" fontId="47" fillId="0" borderId="41">
      <alignment horizontal="center" vertical="center"/>
    </xf>
    <xf numFmtId="0" fontId="46" fillId="11" borderId="41"/>
    <xf numFmtId="0" fontId="46" fillId="0" borderId="41">
      <alignment horizontal="center" vertical="center" wrapText="1"/>
    </xf>
    <xf numFmtId="0" fontId="44" fillId="0" borderId="41">
      <alignment horizontal="left" vertical="center"/>
    </xf>
    <xf numFmtId="0" fontId="44" fillId="0" borderId="41">
      <alignment horizontal="left" vertical="top"/>
    </xf>
    <xf numFmtId="0" fontId="44" fillId="10" borderId="41">
      <alignment horizontal="center" vertical="center"/>
    </xf>
    <xf numFmtId="0" fontId="44" fillId="10" borderId="41">
      <alignment horizontal="left" vertical="center"/>
    </xf>
    <xf numFmtId="0" fontId="47" fillId="0" borderId="41">
      <alignment horizontal="right" vertical="center"/>
    </xf>
    <xf numFmtId="0" fontId="47" fillId="0" borderId="41">
      <alignment horizontal="right" vertical="center"/>
    </xf>
    <xf numFmtId="0" fontId="48" fillId="10" borderId="41">
      <alignment horizontal="left" vertical="center"/>
    </xf>
    <xf numFmtId="0" fontId="33" fillId="12" borderId="41">
      <alignment horizontal="left" vertical="center"/>
    </xf>
    <xf numFmtId="0" fontId="33" fillId="12" borderId="41">
      <alignment horizontal="center" vertical="center"/>
    </xf>
    <xf numFmtId="0" fontId="40" fillId="13" borderId="41">
      <alignment horizontal="right" vertical="center"/>
    </xf>
    <xf numFmtId="0" fontId="41" fillId="12" borderId="41"/>
    <xf numFmtId="0" fontId="8" fillId="14" borderId="41"/>
    <xf numFmtId="0" fontId="49" fillId="0" borderId="41"/>
    <xf numFmtId="0" fontId="50" fillId="0" borderId="41"/>
    <xf numFmtId="0" fontId="40" fillId="15" borderId="41"/>
    <xf numFmtId="0" fontId="40" fillId="16" borderId="41"/>
    <xf numFmtId="44" fontId="8" fillId="0" borderId="0" applyFont="0" applyFill="0" applyBorder="0" applyAlignment="0" applyProtection="0"/>
    <xf numFmtId="0" fontId="8" fillId="0" borderId="0"/>
    <xf numFmtId="9" fontId="8" fillId="0" borderId="0" applyFont="0" applyFill="0" applyBorder="0" applyAlignment="0" applyProtection="0"/>
    <xf numFmtId="0" fontId="8" fillId="9" borderId="41">
      <alignment horizontal="center" vertical="center"/>
    </xf>
    <xf numFmtId="0" fontId="8" fillId="9" borderId="41">
      <alignment horizontal="left" vertical="center"/>
    </xf>
    <xf numFmtId="0" fontId="8" fillId="9" borderId="41">
      <alignment horizontal="center" vertical="center"/>
    </xf>
    <xf numFmtId="0" fontId="8" fillId="9" borderId="41">
      <alignment horizontal="left" vertical="center"/>
    </xf>
    <xf numFmtId="0" fontId="8" fillId="0" borderId="41">
      <alignment horizontal="left" vertical="top"/>
    </xf>
    <xf numFmtId="0" fontId="8" fillId="0" borderId="41">
      <alignment horizontal="left" vertical="center"/>
    </xf>
    <xf numFmtId="43" fontId="8" fillId="0" borderId="0" applyFont="0" applyFill="0" applyBorder="0" applyAlignment="0" applyProtection="0"/>
    <xf numFmtId="0" fontId="8" fillId="14" borderId="41"/>
    <xf numFmtId="44" fontId="8"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9" borderId="41">
      <alignment horizontal="center" vertical="center"/>
    </xf>
    <xf numFmtId="0" fontId="7" fillId="9" borderId="41">
      <alignment horizontal="left" vertical="center"/>
    </xf>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0" fontId="7" fillId="9" borderId="41">
      <alignment horizontal="center" vertical="center"/>
    </xf>
    <xf numFmtId="0" fontId="7" fillId="9" borderId="41">
      <alignment horizontal="left" vertical="center"/>
    </xf>
    <xf numFmtId="0" fontId="7" fillId="9" borderId="41">
      <alignment horizontal="center" vertical="center"/>
    </xf>
    <xf numFmtId="0" fontId="7" fillId="9" borderId="41">
      <alignment horizontal="left" vertical="center"/>
    </xf>
    <xf numFmtId="0" fontId="7" fillId="0" borderId="41">
      <alignment horizontal="left" vertical="top"/>
    </xf>
    <xf numFmtId="0" fontId="7" fillId="0" borderId="41">
      <alignment horizontal="left" vertical="center"/>
    </xf>
    <xf numFmtId="43" fontId="7" fillId="0" borderId="0" applyFont="0" applyFill="0" applyBorder="0" applyAlignment="0" applyProtection="0"/>
    <xf numFmtId="0" fontId="7" fillId="14" borderId="41"/>
    <xf numFmtId="44" fontId="7" fillId="0" borderId="0" applyFont="0" applyFill="0" applyBorder="0" applyAlignment="0" applyProtection="0"/>
    <xf numFmtId="0" fontId="7" fillId="0" borderId="0"/>
    <xf numFmtId="9" fontId="7" fillId="0" borderId="0" applyFont="0" applyFill="0" applyBorder="0" applyAlignment="0" applyProtection="0"/>
    <xf numFmtId="0" fontId="7" fillId="9" borderId="41">
      <alignment horizontal="center" vertical="center"/>
    </xf>
    <xf numFmtId="0" fontId="7" fillId="9" borderId="41">
      <alignment horizontal="left" vertical="center"/>
    </xf>
    <xf numFmtId="0" fontId="7" fillId="9" borderId="41">
      <alignment horizontal="center" vertical="center"/>
    </xf>
    <xf numFmtId="0" fontId="7" fillId="9" borderId="41">
      <alignment horizontal="left" vertical="center"/>
    </xf>
    <xf numFmtId="0" fontId="7" fillId="0" borderId="41">
      <alignment horizontal="left" vertical="top"/>
    </xf>
    <xf numFmtId="0" fontId="7" fillId="0" borderId="41">
      <alignment horizontal="left" vertical="center"/>
    </xf>
    <xf numFmtId="43" fontId="7" fillId="0" borderId="0" applyFont="0" applyFill="0" applyBorder="0" applyAlignment="0" applyProtection="0"/>
    <xf numFmtId="0" fontId="7" fillId="14" borderId="41"/>
    <xf numFmtId="44" fontId="7" fillId="0" borderId="0" applyFont="0" applyFill="0" applyBorder="0" applyAlignment="0" applyProtection="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9" borderId="41">
      <alignment horizontal="center" vertical="center"/>
    </xf>
    <xf numFmtId="0" fontId="5" fillId="9" borderId="41">
      <alignment horizontal="left" vertical="center"/>
    </xf>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0" fontId="5" fillId="9" borderId="41">
      <alignment horizontal="center" vertical="center"/>
    </xf>
    <xf numFmtId="0" fontId="5" fillId="9" borderId="41">
      <alignment horizontal="left" vertical="center"/>
    </xf>
    <xf numFmtId="0" fontId="5" fillId="9" borderId="41">
      <alignment horizontal="center" vertical="center"/>
    </xf>
    <xf numFmtId="0" fontId="5" fillId="9" borderId="41">
      <alignment horizontal="left" vertical="center"/>
    </xf>
    <xf numFmtId="0" fontId="5" fillId="0" borderId="41">
      <alignment horizontal="left" vertical="top"/>
    </xf>
    <xf numFmtId="0" fontId="5" fillId="0" borderId="41">
      <alignment horizontal="left" vertical="center"/>
    </xf>
    <xf numFmtId="0" fontId="16" fillId="3" borderId="1">
      <alignment horizontal="right" vertical="center"/>
    </xf>
    <xf numFmtId="0" fontId="16" fillId="3" borderId="1">
      <alignment horizontal="right" vertical="center"/>
    </xf>
    <xf numFmtId="43" fontId="5" fillId="0" borderId="0" applyFont="0" applyFill="0" applyBorder="0" applyAlignment="0" applyProtection="0"/>
    <xf numFmtId="0" fontId="5" fillId="14" borderId="41"/>
    <xf numFmtId="44" fontId="5" fillId="0" borderId="0" applyFont="0" applyFill="0" applyBorder="0" applyAlignment="0" applyProtection="0"/>
    <xf numFmtId="0" fontId="5" fillId="0" borderId="0"/>
    <xf numFmtId="9" fontId="5" fillId="0" borderId="0" applyFont="0" applyFill="0" applyBorder="0" applyAlignment="0" applyProtection="0"/>
    <xf numFmtId="0" fontId="5" fillId="9" borderId="41">
      <alignment horizontal="center" vertical="center"/>
    </xf>
    <xf numFmtId="0" fontId="5" fillId="9" borderId="41">
      <alignment horizontal="left" vertical="center"/>
    </xf>
    <xf numFmtId="0" fontId="5" fillId="9" borderId="41">
      <alignment horizontal="center" vertical="center"/>
    </xf>
    <xf numFmtId="0" fontId="5" fillId="9" borderId="41">
      <alignment horizontal="left" vertical="center"/>
    </xf>
    <xf numFmtId="0" fontId="5" fillId="0" borderId="41">
      <alignment horizontal="left" vertical="top"/>
    </xf>
    <xf numFmtId="0" fontId="5" fillId="0" borderId="41">
      <alignment horizontal="left" vertical="center"/>
    </xf>
    <xf numFmtId="43" fontId="5" fillId="0" borderId="0" applyFont="0" applyFill="0" applyBorder="0" applyAlignment="0" applyProtection="0"/>
    <xf numFmtId="0" fontId="5" fillId="14" borderId="41"/>
    <xf numFmtId="44" fontId="5" fillId="0" borderId="0" applyFont="0" applyFill="0" applyBorder="0" applyAlignment="0" applyProtection="0"/>
    <xf numFmtId="43" fontId="4" fillId="0" borderId="0" applyFont="0" applyFill="0" applyBorder="0" applyAlignment="0" applyProtection="0"/>
    <xf numFmtId="0" fontId="3" fillId="9" borderId="41">
      <alignment horizontal="center"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14" borderId="41"/>
    <xf numFmtId="0" fontId="3" fillId="14" borderId="41"/>
    <xf numFmtId="0" fontId="3" fillId="9" borderId="41">
      <alignment horizontal="center" vertical="center"/>
    </xf>
    <xf numFmtId="0" fontId="3" fillId="9" borderId="41">
      <alignment horizontal="center" vertical="center"/>
    </xf>
    <xf numFmtId="0" fontId="3" fillId="9" borderId="41">
      <alignment horizontal="left" vertical="center"/>
    </xf>
    <xf numFmtId="0" fontId="3" fillId="9" borderId="41">
      <alignment horizontal="left" vertical="center"/>
    </xf>
    <xf numFmtId="0" fontId="3" fillId="9" borderId="41">
      <alignment horizontal="center" vertical="center"/>
    </xf>
    <xf numFmtId="0" fontId="3" fillId="9" borderId="41">
      <alignment horizontal="center" vertical="center"/>
    </xf>
    <xf numFmtId="0" fontId="10" fillId="2" borderId="1">
      <alignment horizontal="center" vertical="center"/>
    </xf>
    <xf numFmtId="0" fontId="3" fillId="0" borderId="41">
      <alignment horizontal="left" vertical="top"/>
    </xf>
    <xf numFmtId="0" fontId="3" fillId="0" borderId="41">
      <alignment horizontal="left" vertical="top"/>
    </xf>
    <xf numFmtId="0" fontId="10" fillId="0" borderId="1">
      <alignment horizontal="left" vertical="top"/>
    </xf>
    <xf numFmtId="0" fontId="3" fillId="0" borderId="41">
      <alignment horizontal="left" vertical="center"/>
    </xf>
    <xf numFmtId="0" fontId="3" fillId="0" borderId="41">
      <alignment horizontal="left" vertical="center"/>
    </xf>
    <xf numFmtId="0" fontId="10" fillId="0" borderId="1">
      <alignment horizontal="left" vertical="center"/>
    </xf>
    <xf numFmtId="0" fontId="13" fillId="0" borderId="1">
      <alignment horizontal="right" vertical="center"/>
    </xf>
    <xf numFmtId="0" fontId="13" fillId="0" borderId="1">
      <alignment horizontal="right" vertical="center"/>
    </xf>
    <xf numFmtId="0" fontId="13" fillId="0" borderId="1">
      <alignment horizontal="center" vertical="center"/>
    </xf>
    <xf numFmtId="0" fontId="13" fillId="0" borderId="1">
      <alignment horizontal="center" vertical="center"/>
    </xf>
    <xf numFmtId="0" fontId="3" fillId="9" borderId="41">
      <alignment horizontal="left" vertical="center"/>
    </xf>
    <xf numFmtId="0" fontId="3" fillId="9" borderId="41">
      <alignment horizontal="left" vertical="center"/>
    </xf>
    <xf numFmtId="0" fontId="10" fillId="2" borderId="1">
      <alignment horizontal="left" vertical="center"/>
    </xf>
    <xf numFmtId="0" fontId="16" fillId="3" borderId="1">
      <alignment horizontal="right" vertical="center"/>
    </xf>
    <xf numFmtId="0" fontId="11" fillId="3" borderId="1">
      <alignment horizontal="center" vertical="center"/>
    </xf>
    <xf numFmtId="0" fontId="11" fillId="3" borderId="1">
      <alignment horizontal="center" vertical="center"/>
    </xf>
    <xf numFmtId="0" fontId="16" fillId="3" borderId="1">
      <alignment horizontal="right" vertical="center"/>
    </xf>
    <xf numFmtId="0" fontId="11" fillId="3" borderId="1">
      <alignment horizontal="left" vertical="center"/>
    </xf>
    <xf numFmtId="0" fontId="11" fillId="3" borderId="1">
      <alignment horizontal="left" vertical="center"/>
    </xf>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9" borderId="41">
      <alignment horizontal="left" vertical="center"/>
    </xf>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9" borderId="41">
      <alignment horizontal="center" vertical="center"/>
    </xf>
    <xf numFmtId="0" fontId="3" fillId="9" borderId="41">
      <alignment horizontal="left" vertical="center"/>
    </xf>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0" fontId="3" fillId="9" borderId="41">
      <alignment horizontal="center" vertical="center"/>
    </xf>
    <xf numFmtId="0" fontId="3" fillId="9" borderId="41">
      <alignment horizontal="left" vertical="center"/>
    </xf>
    <xf numFmtId="0" fontId="3" fillId="9" borderId="41">
      <alignment horizontal="center" vertical="center"/>
    </xf>
    <xf numFmtId="0" fontId="3" fillId="9" borderId="41">
      <alignment horizontal="left" vertical="center"/>
    </xf>
    <xf numFmtId="0" fontId="3" fillId="0" borderId="41">
      <alignment horizontal="left" vertical="top"/>
    </xf>
    <xf numFmtId="0" fontId="3" fillId="0" borderId="41">
      <alignment horizontal="left" vertical="center"/>
    </xf>
    <xf numFmtId="43" fontId="3" fillId="0" borderId="0" applyFont="0" applyFill="0" applyBorder="0" applyAlignment="0" applyProtection="0"/>
    <xf numFmtId="0" fontId="3" fillId="14" borderId="41"/>
    <xf numFmtId="44" fontId="3" fillId="0" borderId="0" applyFont="0" applyFill="0" applyBorder="0" applyAlignment="0" applyProtection="0"/>
    <xf numFmtId="0" fontId="3" fillId="0" borderId="0"/>
    <xf numFmtId="9" fontId="3" fillId="0" borderId="0" applyFont="0" applyFill="0" applyBorder="0" applyAlignment="0" applyProtection="0"/>
    <xf numFmtId="0" fontId="3" fillId="9" borderId="41">
      <alignment horizontal="center" vertical="center"/>
    </xf>
    <xf numFmtId="0" fontId="3" fillId="9" borderId="41">
      <alignment horizontal="left" vertical="center"/>
    </xf>
    <xf numFmtId="0" fontId="3" fillId="9" borderId="41">
      <alignment horizontal="center" vertical="center"/>
    </xf>
    <xf numFmtId="0" fontId="3" fillId="9" borderId="41">
      <alignment horizontal="left" vertical="center"/>
    </xf>
    <xf numFmtId="0" fontId="3" fillId="0" borderId="41">
      <alignment horizontal="left" vertical="top"/>
    </xf>
    <xf numFmtId="0" fontId="3" fillId="0" borderId="41">
      <alignment horizontal="left" vertical="center"/>
    </xf>
    <xf numFmtId="43" fontId="3" fillId="0" borderId="0" applyFont="0" applyFill="0" applyBorder="0" applyAlignment="0" applyProtection="0"/>
    <xf numFmtId="0" fontId="3" fillId="14" borderId="41"/>
    <xf numFmtId="44"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9" borderId="41">
      <alignment horizontal="center" vertical="center"/>
    </xf>
    <xf numFmtId="0" fontId="2" fillId="9" borderId="41">
      <alignment horizontal="left" vertical="center"/>
    </xf>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9" borderId="41">
      <alignment horizontal="center" vertical="center"/>
    </xf>
    <xf numFmtId="0" fontId="2" fillId="9" borderId="41">
      <alignment horizontal="left" vertical="center"/>
    </xf>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9" borderId="41">
      <alignment horizontal="center" vertical="center"/>
    </xf>
    <xf numFmtId="0" fontId="2" fillId="9" borderId="41">
      <alignment horizontal="left" vertical="center"/>
    </xf>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43" fontId="2" fillId="0" borderId="0" applyFont="0" applyFill="0" applyBorder="0" applyAlignment="0" applyProtection="0"/>
    <xf numFmtId="0" fontId="2" fillId="9" borderId="41">
      <alignment horizontal="center"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14" borderId="41"/>
    <xf numFmtId="0" fontId="2" fillId="14" borderId="41"/>
    <xf numFmtId="0" fontId="2" fillId="9" borderId="41">
      <alignment horizontal="center" vertical="center"/>
    </xf>
    <xf numFmtId="0" fontId="2" fillId="9" borderId="41">
      <alignment horizontal="center" vertical="center"/>
    </xf>
    <xf numFmtId="0" fontId="2" fillId="9" borderId="41">
      <alignment horizontal="left" vertical="center"/>
    </xf>
    <xf numFmtId="0" fontId="2" fillId="9" borderId="41">
      <alignment horizontal="left" vertical="center"/>
    </xf>
    <xf numFmtId="0" fontId="2" fillId="9" borderId="41">
      <alignment horizontal="center" vertical="center"/>
    </xf>
    <xf numFmtId="0" fontId="2" fillId="9" borderId="41">
      <alignment horizontal="center" vertical="center"/>
    </xf>
    <xf numFmtId="0" fontId="2" fillId="0" borderId="41">
      <alignment horizontal="left" vertical="top"/>
    </xf>
    <xf numFmtId="0" fontId="2" fillId="0" borderId="41">
      <alignment horizontal="left" vertical="top"/>
    </xf>
    <xf numFmtId="0" fontId="2" fillId="0" borderId="41">
      <alignment horizontal="left" vertical="center"/>
    </xf>
    <xf numFmtId="0" fontId="2" fillId="0" borderId="41">
      <alignment horizontal="left" vertical="center"/>
    </xf>
    <xf numFmtId="0" fontId="2" fillId="9" borderId="41">
      <alignment horizontal="left" vertical="center"/>
    </xf>
    <xf numFmtId="0" fontId="2" fillId="9" borderId="41">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9" borderId="41">
      <alignment horizontal="lef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9" borderId="41">
      <alignment horizontal="center" vertical="center"/>
    </xf>
    <xf numFmtId="0" fontId="2" fillId="9" borderId="41">
      <alignment horizontal="left" vertical="center"/>
    </xf>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9" borderId="41">
      <alignment horizontal="center" vertical="center"/>
    </xf>
    <xf numFmtId="0" fontId="2" fillId="9" borderId="41">
      <alignment horizontal="left" vertical="center"/>
    </xf>
    <xf numFmtId="0" fontId="2" fillId="9" borderId="41">
      <alignment horizontal="center" vertical="center"/>
    </xf>
    <xf numFmtId="0" fontId="2" fillId="9" borderId="41">
      <alignment horizontal="left" vertical="center"/>
    </xf>
    <xf numFmtId="0" fontId="2" fillId="0" borderId="41">
      <alignment horizontal="left" vertical="top"/>
    </xf>
    <xf numFmtId="0" fontId="2" fillId="0" borderId="41">
      <alignment horizontal="left" vertical="center"/>
    </xf>
    <xf numFmtId="43" fontId="2" fillId="0" borderId="0" applyFont="0" applyFill="0" applyBorder="0" applyAlignment="0" applyProtection="0"/>
    <xf numFmtId="0" fontId="2" fillId="14" borderId="41"/>
    <xf numFmtId="44" fontId="2" fillId="0" borderId="0" applyFont="0" applyFill="0" applyBorder="0" applyAlignment="0" applyProtection="0"/>
  </cellStyleXfs>
  <cellXfs count="798">
    <xf numFmtId="0" fontId="0" fillId="0" borderId="0" xfId="0"/>
    <xf numFmtId="0" fontId="11" fillId="0" borderId="0" xfId="0" applyFont="1"/>
    <xf numFmtId="0" fontId="14" fillId="4" borderId="4" xfId="0" applyFont="1" applyFill="1" applyBorder="1"/>
    <xf numFmtId="0" fontId="0" fillId="0" borderId="5" xfId="0" applyBorder="1"/>
    <xf numFmtId="0" fontId="11" fillId="0" borderId="5" xfId="0" applyFont="1" applyBorder="1"/>
    <xf numFmtId="166" fontId="0" fillId="0" borderId="0" xfId="0" applyNumberFormat="1"/>
    <xf numFmtId="166" fontId="0" fillId="0" borderId="7" xfId="0" applyNumberFormat="1" applyBorder="1"/>
    <xf numFmtId="0" fontId="12" fillId="0" borderId="5" xfId="0" applyFont="1" applyBorder="1"/>
    <xf numFmtId="166" fontId="0" fillId="0" borderId="13" xfId="0" applyNumberFormat="1" applyBorder="1"/>
    <xf numFmtId="0" fontId="0" fillId="0" borderId="4" xfId="0" applyBorder="1"/>
    <xf numFmtId="0" fontId="15" fillId="0" borderId="0" xfId="0" applyFont="1"/>
    <xf numFmtId="0" fontId="0" fillId="0" borderId="7" xfId="0" applyBorder="1"/>
    <xf numFmtId="0" fontId="11" fillId="0" borderId="7" xfId="0" applyFont="1" applyBorder="1"/>
    <xf numFmtId="0" fontId="21" fillId="0" borderId="4" xfId="0" applyFont="1" applyBorder="1" applyAlignment="1">
      <alignment wrapText="1"/>
    </xf>
    <xf numFmtId="0" fontId="21" fillId="0" borderId="4" xfId="0" applyFont="1" applyBorder="1"/>
    <xf numFmtId="0" fontId="14" fillId="0" borderId="24" xfId="0" applyFont="1" applyBorder="1"/>
    <xf numFmtId="166" fontId="11" fillId="0" borderId="9" xfId="0" applyNumberFormat="1" applyFont="1" applyBorder="1"/>
    <xf numFmtId="166" fontId="11" fillId="0" borderId="15" xfId="0" applyNumberFormat="1" applyFont="1" applyBorder="1"/>
    <xf numFmtId="9" fontId="10" fillId="0" borderId="17" xfId="16" applyFill="1" applyBorder="1"/>
    <xf numFmtId="9" fontId="10" fillId="0" borderId="11" xfId="16" applyFill="1" applyBorder="1"/>
    <xf numFmtId="0" fontId="0" fillId="0" borderId="0" xfId="0" quotePrefix="1" applyAlignment="1">
      <alignment horizontal="left" indent="1"/>
    </xf>
    <xf numFmtId="0" fontId="0" fillId="0" borderId="0" xfId="0" applyAlignment="1">
      <alignment horizontal="left" indent="2"/>
    </xf>
    <xf numFmtId="164" fontId="0" fillId="0" borderId="0" xfId="1" applyNumberFormat="1" applyFont="1" applyFill="1" applyBorder="1"/>
    <xf numFmtId="0" fontId="21" fillId="0" borderId="6" xfId="0" applyFont="1" applyBorder="1" applyAlignment="1">
      <alignment wrapText="1"/>
    </xf>
    <xf numFmtId="0" fontId="0" fillId="0" borderId="0" xfId="0" applyAlignment="1">
      <alignment horizontal="right"/>
    </xf>
    <xf numFmtId="0" fontId="0" fillId="0" borderId="25" xfId="0" applyBorder="1" applyAlignment="1">
      <alignment horizontal="right"/>
    </xf>
    <xf numFmtId="167" fontId="12" fillId="0" borderId="0" xfId="0" applyNumberFormat="1" applyFont="1" applyAlignment="1">
      <alignment horizontal="center"/>
    </xf>
    <xf numFmtId="0" fontId="13" fillId="0" borderId="0" xfId="0" applyFont="1"/>
    <xf numFmtId="0" fontId="11" fillId="0" borderId="0" xfId="0" applyFont="1" applyAlignment="1">
      <alignment horizontal="center"/>
    </xf>
    <xf numFmtId="168" fontId="0" fillId="0" borderId="0" xfId="0" applyNumberFormat="1" applyAlignment="1">
      <alignment horizontal="center"/>
    </xf>
    <xf numFmtId="168" fontId="0" fillId="0" borderId="0" xfId="0" applyNumberFormat="1"/>
    <xf numFmtId="168" fontId="0" fillId="0" borderId="0" xfId="0" quotePrefix="1" applyNumberFormat="1"/>
    <xf numFmtId="168" fontId="11" fillId="0" borderId="11" xfId="0" applyNumberFormat="1" applyFont="1" applyBorder="1"/>
    <xf numFmtId="0" fontId="11" fillId="0" borderId="17" xfId="0" applyFont="1" applyBorder="1"/>
    <xf numFmtId="0" fontId="0" fillId="0" borderId="13" xfId="0" applyBorder="1"/>
    <xf numFmtId="0" fontId="28" fillId="0" borderId="0" xfId="0" applyFont="1"/>
    <xf numFmtId="0" fontId="23" fillId="0" borderId="0" xfId="0" applyFont="1" applyAlignment="1">
      <alignment horizontal="center"/>
    </xf>
    <xf numFmtId="0" fontId="12" fillId="0" borderId="0" xfId="0" quotePrefix="1" applyFont="1" applyAlignment="1">
      <alignment horizontal="left" wrapText="1"/>
    </xf>
    <xf numFmtId="0" fontId="10" fillId="0" borderId="7" xfId="0" applyFont="1" applyBorder="1"/>
    <xf numFmtId="165" fontId="0" fillId="5" borderId="7" xfId="0" applyNumberFormat="1" applyFill="1" applyBorder="1"/>
    <xf numFmtId="165" fontId="0" fillId="5" borderId="8" xfId="0" applyNumberFormat="1" applyFill="1" applyBorder="1"/>
    <xf numFmtId="165" fontId="0" fillId="5" borderId="0" xfId="0" applyNumberFormat="1" applyFill="1"/>
    <xf numFmtId="166" fontId="11" fillId="5" borderId="0" xfId="0" applyNumberFormat="1" applyFont="1" applyFill="1"/>
    <xf numFmtId="166" fontId="11" fillId="5" borderId="9" xfId="0" applyNumberFormat="1" applyFont="1" applyFill="1" applyBorder="1"/>
    <xf numFmtId="0" fontId="10" fillId="0" borderId="11" xfId="0" applyFont="1" applyBorder="1"/>
    <xf numFmtId="166" fontId="11" fillId="5" borderId="13" xfId="0" applyNumberFormat="1" applyFont="1" applyFill="1" applyBorder="1"/>
    <xf numFmtId="0" fontId="10" fillId="0" borderId="0" xfId="0" applyFont="1"/>
    <xf numFmtId="168" fontId="11" fillId="5" borderId="17" xfId="0" applyNumberFormat="1" applyFont="1" applyFill="1" applyBorder="1"/>
    <xf numFmtId="168" fontId="11" fillId="5" borderId="11" xfId="0" applyNumberFormat="1" applyFont="1" applyFill="1" applyBorder="1"/>
    <xf numFmtId="0" fontId="11" fillId="0" borderId="28" xfId="0" applyFont="1" applyBorder="1"/>
    <xf numFmtId="0" fontId="11" fillId="0" borderId="22" xfId="0" applyFont="1" applyBorder="1"/>
    <xf numFmtId="0" fontId="22" fillId="0" borderId="0" xfId="0" applyFont="1"/>
    <xf numFmtId="0" fontId="21" fillId="0" borderId="6" xfId="0" applyFont="1" applyBorder="1"/>
    <xf numFmtId="0" fontId="14" fillId="6" borderId="6" xfId="0" applyFont="1" applyFill="1" applyBorder="1"/>
    <xf numFmtId="0" fontId="0" fillId="0" borderId="6" xfId="0" applyBorder="1"/>
    <xf numFmtId="0" fontId="12" fillId="0" borderId="7" xfId="0" applyFont="1" applyBorder="1"/>
    <xf numFmtId="0" fontId="12" fillId="0" borderId="7" xfId="0" applyFont="1" applyBorder="1" applyAlignment="1">
      <alignment wrapText="1"/>
    </xf>
    <xf numFmtId="0" fontId="11" fillId="6" borderId="7" xfId="0" applyFont="1" applyFill="1" applyBorder="1"/>
    <xf numFmtId="0" fontId="12" fillId="0" borderId="0" xfId="0" applyFont="1"/>
    <xf numFmtId="41" fontId="0" fillId="5" borderId="3" xfId="0" applyNumberFormat="1" applyFill="1" applyBorder="1" applyAlignment="1">
      <alignment horizontal="center"/>
    </xf>
    <xf numFmtId="41" fontId="0" fillId="0" borderId="6" xfId="0" applyNumberFormat="1" applyBorder="1" applyAlignment="1">
      <alignment horizontal="center"/>
    </xf>
    <xf numFmtId="9" fontId="0" fillId="5" borderId="0" xfId="0" applyNumberFormat="1" applyFill="1" applyAlignment="1">
      <alignment horizontal="right"/>
    </xf>
    <xf numFmtId="9" fontId="0" fillId="5" borderId="19" xfId="0" applyNumberFormat="1" applyFill="1" applyBorder="1" applyAlignment="1">
      <alignment horizontal="right"/>
    </xf>
    <xf numFmtId="0" fontId="10" fillId="0" borderId="0" xfId="0" quotePrefix="1" applyFont="1"/>
    <xf numFmtId="0" fontId="10" fillId="0" borderId="5" xfId="0" applyFont="1" applyBorder="1"/>
    <xf numFmtId="0" fontId="0" fillId="0" borderId="5" xfId="1" applyNumberFormat="1" applyFont="1" applyFill="1" applyBorder="1" applyAlignment="1">
      <alignment horizontal="left"/>
    </xf>
    <xf numFmtId="0" fontId="12" fillId="0" borderId="3" xfId="0" applyFont="1" applyBorder="1" applyAlignment="1">
      <alignment horizontal="left" indent="2"/>
    </xf>
    <xf numFmtId="41" fontId="0" fillId="0" borderId="3" xfId="0" applyNumberFormat="1" applyBorder="1" applyAlignment="1">
      <alignment horizontal="center"/>
    </xf>
    <xf numFmtId="165" fontId="10" fillId="0" borderId="0" xfId="2" applyNumberFormat="1" applyFill="1" applyBorder="1"/>
    <xf numFmtId="165" fontId="11" fillId="0" borderId="0" xfId="0" applyNumberFormat="1" applyFont="1"/>
    <xf numFmtId="165" fontId="11" fillId="0" borderId="25" xfId="0" applyNumberFormat="1" applyFont="1" applyBorder="1"/>
    <xf numFmtId="41" fontId="0" fillId="0" borderId="0" xfId="0" applyNumberFormat="1"/>
    <xf numFmtId="41" fontId="0" fillId="0" borderId="0" xfId="0" applyNumberFormat="1" applyAlignment="1">
      <alignment horizontal="center"/>
    </xf>
    <xf numFmtId="165" fontId="11" fillId="0" borderId="27" xfId="0" applyNumberFormat="1" applyFont="1" applyBorder="1"/>
    <xf numFmtId="41" fontId="0" fillId="0" borderId="7" xfId="0" applyNumberFormat="1" applyBorder="1"/>
    <xf numFmtId="0" fontId="11" fillId="0" borderId="22" xfId="0" applyFont="1" applyBorder="1" applyAlignment="1">
      <alignment horizontal="center"/>
    </xf>
    <xf numFmtId="168" fontId="0" fillId="5" borderId="6" xfId="0" applyNumberFormat="1" applyFill="1" applyBorder="1"/>
    <xf numFmtId="168" fontId="0" fillId="5" borderId="3" xfId="0" applyNumberFormat="1" applyFill="1" applyBorder="1"/>
    <xf numFmtId="168" fontId="0" fillId="5" borderId="12" xfId="0" applyNumberFormat="1" applyFill="1" applyBorder="1"/>
    <xf numFmtId="166" fontId="0" fillId="5" borderId="7" xfId="0" applyNumberFormat="1" applyFill="1" applyBorder="1"/>
    <xf numFmtId="166" fontId="0" fillId="5" borderId="0" xfId="0" applyNumberFormat="1" applyFill="1"/>
    <xf numFmtId="166" fontId="0" fillId="5" borderId="13" xfId="0" applyNumberFormat="1" applyFill="1" applyBorder="1"/>
    <xf numFmtId="165" fontId="0" fillId="5" borderId="13" xfId="0" applyNumberFormat="1" applyFill="1" applyBorder="1"/>
    <xf numFmtId="0" fontId="0" fillId="5" borderId="0" xfId="0" applyFill="1"/>
    <xf numFmtId="166" fontId="10" fillId="5" borderId="13" xfId="2" applyNumberFormat="1" applyFont="1" applyFill="1" applyBorder="1"/>
    <xf numFmtId="165" fontId="10" fillId="5" borderId="13" xfId="2" applyNumberFormat="1" applyFill="1" applyBorder="1"/>
    <xf numFmtId="41" fontId="0" fillId="5" borderId="13" xfId="0" applyNumberFormat="1" applyFill="1" applyBorder="1"/>
    <xf numFmtId="44" fontId="10" fillId="5" borderId="13" xfId="2" applyFill="1" applyBorder="1"/>
    <xf numFmtId="41" fontId="0" fillId="5" borderId="13" xfId="0" applyNumberFormat="1" applyFill="1" applyBorder="1" applyAlignment="1">
      <alignment horizontal="center"/>
    </xf>
    <xf numFmtId="41" fontId="10" fillId="5" borderId="13" xfId="1" applyNumberFormat="1" applyFill="1" applyBorder="1"/>
    <xf numFmtId="164" fontId="10" fillId="5" borderId="13" xfId="1" applyNumberFormat="1" applyFill="1" applyBorder="1"/>
    <xf numFmtId="0" fontId="0" fillId="5" borderId="13" xfId="0" applyFill="1" applyBorder="1"/>
    <xf numFmtId="9" fontId="10" fillId="5" borderId="16" xfId="16" applyFill="1" applyBorder="1"/>
    <xf numFmtId="165" fontId="0" fillId="5" borderId="19" xfId="0" applyNumberFormat="1" applyFill="1" applyBorder="1"/>
    <xf numFmtId="166" fontId="11" fillId="5" borderId="20" xfId="0" applyNumberFormat="1" applyFont="1" applyFill="1" applyBorder="1"/>
    <xf numFmtId="44" fontId="10" fillId="5" borderId="19" xfId="2" applyFill="1" applyBorder="1"/>
    <xf numFmtId="165" fontId="0" fillId="0" borderId="30" xfId="0" applyNumberFormat="1" applyBorder="1"/>
    <xf numFmtId="165" fontId="10" fillId="0" borderId="30" xfId="2" applyNumberFormat="1" applyFill="1" applyBorder="1"/>
    <xf numFmtId="165" fontId="11" fillId="0" borderId="30" xfId="0" applyNumberFormat="1" applyFont="1" applyBorder="1"/>
    <xf numFmtId="165" fontId="11" fillId="0" borderId="31" xfId="0" applyNumberFormat="1" applyFont="1" applyBorder="1"/>
    <xf numFmtId="166" fontId="11" fillId="0" borderId="32" xfId="0" applyNumberFormat="1" applyFont="1" applyBorder="1"/>
    <xf numFmtId="41" fontId="0" fillId="0" borderId="30" xfId="0" applyNumberFormat="1" applyBorder="1"/>
    <xf numFmtId="0" fontId="0" fillId="0" borderId="30" xfId="0" applyBorder="1"/>
    <xf numFmtId="166" fontId="0" fillId="0" borderId="30" xfId="0" applyNumberFormat="1" applyBorder="1"/>
    <xf numFmtId="41" fontId="0" fillId="0" borderId="30" xfId="0" applyNumberFormat="1" applyBorder="1" applyAlignment="1">
      <alignment horizontal="center"/>
    </xf>
    <xf numFmtId="164" fontId="0" fillId="5" borderId="13" xfId="1" applyNumberFormat="1" applyFont="1" applyFill="1" applyBorder="1" applyAlignment="1">
      <alignment horizontal="center"/>
    </xf>
    <xf numFmtId="0" fontId="27" fillId="0" borderId="0" xfId="0" applyFont="1" applyAlignment="1">
      <alignment horizontal="right"/>
    </xf>
    <xf numFmtId="0" fontId="29" fillId="0" borderId="0" xfId="0" applyFont="1"/>
    <xf numFmtId="0" fontId="27" fillId="0" borderId="0" xfId="0" applyFont="1"/>
    <xf numFmtId="165" fontId="10" fillId="0" borderId="7" xfId="2" applyNumberFormat="1" applyFill="1" applyBorder="1"/>
    <xf numFmtId="41" fontId="0" fillId="0" borderId="7" xfId="0" applyNumberFormat="1" applyBorder="1" applyAlignment="1">
      <alignment horizontal="center"/>
    </xf>
    <xf numFmtId="41" fontId="0" fillId="0" borderId="12" xfId="0" applyNumberFormat="1" applyBorder="1" applyAlignment="1">
      <alignment horizontal="center"/>
    </xf>
    <xf numFmtId="165" fontId="10" fillId="0" borderId="13" xfId="2" applyNumberFormat="1" applyFill="1" applyBorder="1"/>
    <xf numFmtId="165" fontId="11" fillId="0" borderId="13" xfId="0" applyNumberFormat="1" applyFont="1" applyBorder="1"/>
    <xf numFmtId="165" fontId="11" fillId="0" borderId="26" xfId="0" applyNumberFormat="1" applyFont="1" applyBorder="1"/>
    <xf numFmtId="41" fontId="0" fillId="0" borderId="13" xfId="0" applyNumberFormat="1" applyBorder="1"/>
    <xf numFmtId="9" fontId="10" fillId="0" borderId="16" xfId="16" applyFill="1" applyBorder="1"/>
    <xf numFmtId="168" fontId="10" fillId="0" borderId="0" xfId="0" applyNumberFormat="1" applyFont="1" applyAlignment="1">
      <alignment horizontal="center"/>
    </xf>
    <xf numFmtId="168" fontId="10" fillId="0" borderId="0" xfId="0" applyNumberFormat="1" applyFont="1"/>
    <xf numFmtId="165" fontId="11" fillId="5" borderId="0" xfId="0" applyNumberFormat="1" applyFont="1" applyFill="1"/>
    <xf numFmtId="165" fontId="11" fillId="5" borderId="25" xfId="0" applyNumberFormat="1" applyFont="1" applyFill="1" applyBorder="1"/>
    <xf numFmtId="41" fontId="0" fillId="5" borderId="0" xfId="0" applyNumberFormat="1" applyFill="1"/>
    <xf numFmtId="41" fontId="0" fillId="5" borderId="0" xfId="0" applyNumberFormat="1" applyFill="1" applyAlignment="1">
      <alignment horizontal="center"/>
    </xf>
    <xf numFmtId="165" fontId="10" fillId="5" borderId="0" xfId="2" applyNumberFormat="1" applyFill="1" applyBorder="1"/>
    <xf numFmtId="0" fontId="10" fillId="0" borderId="2" xfId="0" applyFont="1" applyBorder="1"/>
    <xf numFmtId="0" fontId="0" fillId="0" borderId="2" xfId="0" applyBorder="1"/>
    <xf numFmtId="0" fontId="10" fillId="0" borderId="5" xfId="0" applyFont="1" applyBorder="1" applyAlignment="1">
      <alignment wrapText="1"/>
    </xf>
    <xf numFmtId="0" fontId="0" fillId="0" borderId="5" xfId="0" applyBorder="1" applyAlignment="1">
      <alignment horizontal="left"/>
    </xf>
    <xf numFmtId="0" fontId="11" fillId="6" borderId="5" xfId="0" applyFont="1" applyFill="1" applyBorder="1"/>
    <xf numFmtId="0" fontId="0" fillId="0" borderId="34" xfId="0" applyBorder="1" applyAlignment="1">
      <alignment horizontal="left" indent="2"/>
    </xf>
    <xf numFmtId="0" fontId="12" fillId="0" borderId="5" xfId="0" applyFont="1" applyBorder="1" applyAlignment="1">
      <alignment wrapText="1"/>
    </xf>
    <xf numFmtId="0" fontId="0" fillId="0" borderId="34" xfId="0" applyBorder="1"/>
    <xf numFmtId="0" fontId="11" fillId="0" borderId="0" xfId="0" applyFont="1" applyAlignment="1" applyProtection="1">
      <alignment horizontal="center" vertical="center"/>
      <protection locked="0"/>
    </xf>
    <xf numFmtId="0" fontId="10" fillId="0" borderId="35" xfId="0" applyFont="1" applyBorder="1"/>
    <xf numFmtId="165" fontId="0" fillId="0" borderId="35" xfId="0" applyNumberFormat="1" applyBorder="1"/>
    <xf numFmtId="0" fontId="10" fillId="0" borderId="0" xfId="0" applyFont="1" applyAlignment="1">
      <alignment horizontal="center"/>
    </xf>
    <xf numFmtId="165" fontId="0" fillId="0" borderId="0" xfId="0" applyNumberFormat="1"/>
    <xf numFmtId="165" fontId="0" fillId="0" borderId="7" xfId="0" applyNumberFormat="1" applyBorder="1"/>
    <xf numFmtId="165" fontId="0" fillId="0" borderId="8" xfId="0" applyNumberFormat="1" applyBorder="1"/>
    <xf numFmtId="165" fontId="0" fillId="0" borderId="13" xfId="0" applyNumberFormat="1" applyBorder="1"/>
    <xf numFmtId="166" fontId="11" fillId="0" borderId="10" xfId="0" applyNumberFormat="1" applyFont="1" applyBorder="1"/>
    <xf numFmtId="165" fontId="10" fillId="0" borderId="0" xfId="0" applyNumberFormat="1" applyFont="1"/>
    <xf numFmtId="165" fontId="11" fillId="0" borderId="7" xfId="0" applyNumberFormat="1" applyFont="1" applyBorder="1"/>
    <xf numFmtId="165" fontId="0" fillId="0" borderId="37" xfId="0" applyNumberFormat="1" applyBorder="1"/>
    <xf numFmtId="165" fontId="10" fillId="5" borderId="0" xfId="0" applyNumberFormat="1" applyFont="1" applyFill="1"/>
    <xf numFmtId="0" fontId="14" fillId="6" borderId="4" xfId="0" applyFont="1" applyFill="1" applyBorder="1"/>
    <xf numFmtId="165" fontId="0" fillId="0" borderId="36" xfId="0" applyNumberFormat="1" applyBorder="1"/>
    <xf numFmtId="165" fontId="0" fillId="5" borderId="37" xfId="0" applyNumberFormat="1" applyFill="1" applyBorder="1"/>
    <xf numFmtId="0" fontId="11" fillId="0" borderId="28" xfId="0" applyFont="1" applyBorder="1" applyAlignment="1">
      <alignment horizontal="center"/>
    </xf>
    <xf numFmtId="165" fontId="11" fillId="5" borderId="7" xfId="0" applyNumberFormat="1" applyFont="1" applyFill="1" applyBorder="1"/>
    <xf numFmtId="165" fontId="10" fillId="5" borderId="8" xfId="0" applyNumberFormat="1" applyFont="1" applyFill="1" applyBorder="1"/>
    <xf numFmtId="0" fontId="10" fillId="0" borderId="5" xfId="1" applyNumberFormat="1" applyFont="1" applyFill="1" applyBorder="1" applyAlignment="1">
      <alignment horizontal="left"/>
    </xf>
    <xf numFmtId="0" fontId="10" fillId="0" borderId="0" xfId="0" applyFont="1" applyAlignment="1">
      <alignment horizontal="right"/>
    </xf>
    <xf numFmtId="0" fontId="11" fillId="5" borderId="3" xfId="0" applyFont="1" applyFill="1" applyBorder="1" applyAlignment="1">
      <alignment horizontal="center"/>
    </xf>
    <xf numFmtId="165" fontId="0" fillId="5" borderId="35" xfId="0" applyNumberFormat="1" applyFill="1" applyBorder="1"/>
    <xf numFmtId="166" fontId="10" fillId="5" borderId="0" xfId="1" applyNumberFormat="1" applyFill="1" applyBorder="1"/>
    <xf numFmtId="0" fontId="11" fillId="0" borderId="7" xfId="0" applyFont="1" applyBorder="1" applyAlignment="1">
      <alignment horizontal="center"/>
    </xf>
    <xf numFmtId="9" fontId="10" fillId="0" borderId="39" xfId="16" applyFill="1" applyBorder="1"/>
    <xf numFmtId="0" fontId="11" fillId="5" borderId="18" xfId="0" applyFont="1" applyFill="1" applyBorder="1" applyAlignment="1">
      <alignment horizontal="center"/>
    </xf>
    <xf numFmtId="41" fontId="0" fillId="5" borderId="18" xfId="0" applyNumberFormat="1" applyFill="1" applyBorder="1" applyAlignment="1">
      <alignment horizontal="center"/>
    </xf>
    <xf numFmtId="166" fontId="10" fillId="5" borderId="19" xfId="2" applyNumberFormat="1" applyFont="1" applyFill="1" applyBorder="1"/>
    <xf numFmtId="165" fontId="10" fillId="5" borderId="19" xfId="2" applyNumberFormat="1" applyFill="1" applyBorder="1"/>
    <xf numFmtId="165" fontId="0" fillId="5" borderId="38" xfId="0" applyNumberFormat="1" applyFill="1" applyBorder="1"/>
    <xf numFmtId="165" fontId="11" fillId="5" borderId="19" xfId="0" applyNumberFormat="1" applyFont="1" applyFill="1" applyBorder="1"/>
    <xf numFmtId="165" fontId="11" fillId="5" borderId="29" xfId="0" applyNumberFormat="1" applyFont="1" applyFill="1" applyBorder="1"/>
    <xf numFmtId="41" fontId="0" fillId="5" borderId="19" xfId="0" applyNumberFormat="1" applyFill="1" applyBorder="1"/>
    <xf numFmtId="9" fontId="10" fillId="5" borderId="19" xfId="16" applyFill="1" applyBorder="1"/>
    <xf numFmtId="41" fontId="0" fillId="5" borderId="19" xfId="0" applyNumberFormat="1" applyFill="1" applyBorder="1" applyAlignment="1">
      <alignment horizontal="center"/>
    </xf>
    <xf numFmtId="164" fontId="10" fillId="5" borderId="19" xfId="1" applyNumberFormat="1" applyFill="1" applyBorder="1"/>
    <xf numFmtId="41" fontId="10" fillId="5" borderId="19" xfId="1" applyNumberFormat="1" applyFill="1" applyBorder="1"/>
    <xf numFmtId="166" fontId="10" fillId="5" borderId="19" xfId="1" applyNumberFormat="1" applyFill="1" applyBorder="1"/>
    <xf numFmtId="0" fontId="0" fillId="5" borderId="19" xfId="0" applyFill="1" applyBorder="1"/>
    <xf numFmtId="166" fontId="0" fillId="5" borderId="19" xfId="0" applyNumberFormat="1" applyFill="1" applyBorder="1"/>
    <xf numFmtId="166" fontId="11" fillId="5" borderId="19" xfId="0" applyNumberFormat="1" applyFont="1" applyFill="1" applyBorder="1"/>
    <xf numFmtId="9" fontId="10" fillId="5" borderId="21" xfId="16" applyFill="1" applyBorder="1"/>
    <xf numFmtId="0" fontId="11" fillId="0" borderId="33" xfId="0" applyFont="1" applyBorder="1" applyAlignment="1">
      <alignment horizontal="center"/>
    </xf>
    <xf numFmtId="41" fontId="0" fillId="5" borderId="7" xfId="0" applyNumberFormat="1" applyFill="1" applyBorder="1" applyAlignment="1">
      <alignment horizontal="center"/>
    </xf>
    <xf numFmtId="165" fontId="10" fillId="5" borderId="7" xfId="2" applyNumberFormat="1" applyFill="1" applyBorder="1"/>
    <xf numFmtId="165" fontId="11" fillId="5" borderId="27" xfId="0" applyNumberFormat="1" applyFont="1" applyFill="1" applyBorder="1"/>
    <xf numFmtId="41" fontId="0" fillId="5" borderId="7" xfId="0" applyNumberFormat="1" applyFill="1" applyBorder="1"/>
    <xf numFmtId="9" fontId="0" fillId="5" borderId="7" xfId="0" applyNumberFormat="1" applyFill="1" applyBorder="1" applyAlignment="1">
      <alignment horizontal="right"/>
    </xf>
    <xf numFmtId="0" fontId="0" fillId="5" borderId="7" xfId="0" applyFill="1" applyBorder="1"/>
    <xf numFmtId="166" fontId="11" fillId="5" borderId="10" xfId="0" applyNumberFormat="1" applyFont="1" applyFill="1" applyBorder="1"/>
    <xf numFmtId="166" fontId="11" fillId="5" borderId="7" xfId="0" applyNumberFormat="1" applyFont="1" applyFill="1" applyBorder="1"/>
    <xf numFmtId="0" fontId="10" fillId="0" borderId="0" xfId="0" quotePrefix="1" applyFont="1" applyAlignment="1">
      <alignment horizontal="center"/>
    </xf>
    <xf numFmtId="0" fontId="11" fillId="7" borderId="6" xfId="0" applyFont="1" applyFill="1" applyBorder="1" applyAlignment="1">
      <alignment horizontal="center"/>
    </xf>
    <xf numFmtId="0" fontId="11" fillId="7" borderId="3" xfId="0" applyFont="1" applyFill="1" applyBorder="1" applyAlignment="1">
      <alignment horizontal="center"/>
    </xf>
    <xf numFmtId="41" fontId="0" fillId="7" borderId="6" xfId="0" applyNumberFormat="1" applyFill="1" applyBorder="1" applyAlignment="1">
      <alignment horizontal="center"/>
    </xf>
    <xf numFmtId="41" fontId="0" fillId="7" borderId="3" xfId="0" applyNumberFormat="1" applyFill="1" applyBorder="1" applyAlignment="1">
      <alignment horizontal="center"/>
    </xf>
    <xf numFmtId="41" fontId="0" fillId="7" borderId="7" xfId="0" applyNumberFormat="1" applyFill="1" applyBorder="1" applyAlignment="1">
      <alignment horizontal="center"/>
    </xf>
    <xf numFmtId="41" fontId="0" fillId="7" borderId="0" xfId="0" applyNumberFormat="1" applyFill="1" applyAlignment="1">
      <alignment horizontal="center"/>
    </xf>
    <xf numFmtId="165" fontId="0" fillId="7" borderId="7" xfId="0" applyNumberFormat="1" applyFill="1" applyBorder="1"/>
    <xf numFmtId="165" fontId="0" fillId="7" borderId="0" xfId="0" applyNumberFormat="1" applyFill="1"/>
    <xf numFmtId="165" fontId="10" fillId="7" borderId="7" xfId="2" applyNumberFormat="1" applyFill="1" applyBorder="1"/>
    <xf numFmtId="165" fontId="10" fillId="7" borderId="0" xfId="2" applyNumberFormat="1" applyFill="1" applyBorder="1"/>
    <xf numFmtId="165" fontId="0" fillId="7" borderId="8" xfId="0" applyNumberFormat="1" applyFill="1" applyBorder="1"/>
    <xf numFmtId="165" fontId="0" fillId="7" borderId="35" xfId="0" applyNumberFormat="1" applyFill="1" applyBorder="1"/>
    <xf numFmtId="165" fontId="11" fillId="7" borderId="7" xfId="0" applyNumberFormat="1" applyFont="1" applyFill="1" applyBorder="1"/>
    <xf numFmtId="165" fontId="11" fillId="7" borderId="0" xfId="0" applyNumberFormat="1" applyFont="1" applyFill="1"/>
    <xf numFmtId="165" fontId="11" fillId="7" borderId="27" xfId="0" applyNumberFormat="1" applyFont="1" applyFill="1" applyBorder="1"/>
    <xf numFmtId="165" fontId="11" fillId="7" borderId="25" xfId="0" applyNumberFormat="1" applyFont="1" applyFill="1" applyBorder="1"/>
    <xf numFmtId="166" fontId="11" fillId="7" borderId="10" xfId="0" applyNumberFormat="1" applyFont="1" applyFill="1" applyBorder="1"/>
    <xf numFmtId="166" fontId="11" fillId="7" borderId="9" xfId="0" applyNumberFormat="1" applyFont="1" applyFill="1" applyBorder="1"/>
    <xf numFmtId="41" fontId="0" fillId="7" borderId="7" xfId="0" applyNumberFormat="1" applyFill="1" applyBorder="1"/>
    <xf numFmtId="41" fontId="0" fillId="7" borderId="0" xfId="0" applyNumberFormat="1" applyFill="1"/>
    <xf numFmtId="9" fontId="0" fillId="7" borderId="7" xfId="0" applyNumberFormat="1" applyFill="1" applyBorder="1" applyAlignment="1">
      <alignment horizontal="right"/>
    </xf>
    <xf numFmtId="9" fontId="0" fillId="7" borderId="0" xfId="0" applyNumberFormat="1" applyFill="1" applyAlignment="1">
      <alignment horizontal="right"/>
    </xf>
    <xf numFmtId="166" fontId="10" fillId="7" borderId="7" xfId="1" applyNumberFormat="1" applyFill="1" applyBorder="1"/>
    <xf numFmtId="166" fontId="10" fillId="7" borderId="0" xfId="1" applyNumberFormat="1" applyFill="1" applyBorder="1"/>
    <xf numFmtId="0" fontId="0" fillId="7" borderId="7" xfId="0" applyFill="1" applyBorder="1"/>
    <xf numFmtId="0" fontId="0" fillId="7" borderId="0" xfId="0" applyFill="1"/>
    <xf numFmtId="166" fontId="0" fillId="7" borderId="7" xfId="0" applyNumberFormat="1" applyFill="1" applyBorder="1"/>
    <xf numFmtId="166" fontId="0" fillId="7" borderId="0" xfId="0" applyNumberFormat="1" applyFill="1"/>
    <xf numFmtId="166" fontId="11" fillId="7" borderId="7" xfId="0" applyNumberFormat="1" applyFont="1" applyFill="1" applyBorder="1"/>
    <xf numFmtId="166" fontId="11" fillId="7" borderId="0" xfId="0" applyNumberFormat="1" applyFont="1" applyFill="1"/>
    <xf numFmtId="0" fontId="11" fillId="8" borderId="6" xfId="0" applyFont="1" applyFill="1" applyBorder="1" applyAlignment="1">
      <alignment horizontal="center"/>
    </xf>
    <xf numFmtId="0" fontId="11" fillId="8" borderId="3" xfId="0" applyFont="1" applyFill="1" applyBorder="1" applyAlignment="1">
      <alignment horizontal="center"/>
    </xf>
    <xf numFmtId="41" fontId="0" fillId="8" borderId="6" xfId="0" applyNumberFormat="1" applyFill="1" applyBorder="1" applyAlignment="1">
      <alignment horizontal="center"/>
    </xf>
    <xf numFmtId="41" fontId="0" fillId="8" borderId="3" xfId="0" applyNumberFormat="1" applyFill="1" applyBorder="1" applyAlignment="1">
      <alignment horizontal="center"/>
    </xf>
    <xf numFmtId="41" fontId="0" fillId="8" borderId="7" xfId="0" applyNumberFormat="1" applyFill="1" applyBorder="1" applyAlignment="1">
      <alignment horizontal="center"/>
    </xf>
    <xf numFmtId="41" fontId="0" fillId="8" borderId="0" xfId="0" applyNumberFormat="1" applyFill="1" applyAlignment="1">
      <alignment horizontal="center"/>
    </xf>
    <xf numFmtId="166" fontId="10" fillId="8" borderId="7" xfId="2" applyNumberFormat="1" applyFont="1" applyFill="1" applyBorder="1"/>
    <xf numFmtId="166" fontId="10" fillId="8" borderId="0" xfId="2" applyNumberFormat="1" applyFont="1" applyFill="1" applyBorder="1"/>
    <xf numFmtId="165" fontId="0" fillId="8" borderId="7" xfId="0" applyNumberFormat="1" applyFill="1" applyBorder="1"/>
    <xf numFmtId="165" fontId="0" fillId="8" borderId="0" xfId="0" applyNumberFormat="1" applyFill="1"/>
    <xf numFmtId="165" fontId="10" fillId="8" borderId="7" xfId="2" applyNumberFormat="1" applyFill="1" applyBorder="1"/>
    <xf numFmtId="165" fontId="10" fillId="8" borderId="0" xfId="2" applyNumberFormat="1" applyFill="1" applyBorder="1"/>
    <xf numFmtId="165" fontId="0" fillId="8" borderId="8" xfId="0" applyNumberFormat="1" applyFill="1" applyBorder="1"/>
    <xf numFmtId="165" fontId="0" fillId="8" borderId="35" xfId="0" applyNumberFormat="1" applyFill="1" applyBorder="1"/>
    <xf numFmtId="165" fontId="11" fillId="8" borderId="7" xfId="0" applyNumberFormat="1" applyFont="1" applyFill="1" applyBorder="1"/>
    <xf numFmtId="165" fontId="11" fillId="8" borderId="0" xfId="0" applyNumberFormat="1" applyFont="1" applyFill="1"/>
    <xf numFmtId="165" fontId="11" fillId="8" borderId="27" xfId="0" applyNumberFormat="1" applyFont="1" applyFill="1" applyBorder="1"/>
    <xf numFmtId="165" fontId="11" fillId="8" borderId="25" xfId="0" applyNumberFormat="1" applyFont="1" applyFill="1" applyBorder="1"/>
    <xf numFmtId="166" fontId="11" fillId="8" borderId="10" xfId="0" applyNumberFormat="1" applyFont="1" applyFill="1" applyBorder="1"/>
    <xf numFmtId="166" fontId="11" fillId="8" borderId="9" xfId="0" applyNumberFormat="1" applyFont="1" applyFill="1" applyBorder="1"/>
    <xf numFmtId="166" fontId="11" fillId="8" borderId="7" xfId="0" applyNumberFormat="1" applyFont="1" applyFill="1" applyBorder="1"/>
    <xf numFmtId="166" fontId="11" fillId="8" borderId="0" xfId="0" applyNumberFormat="1" applyFont="1" applyFill="1"/>
    <xf numFmtId="44" fontId="10" fillId="8" borderId="7" xfId="2" applyFill="1" applyBorder="1"/>
    <xf numFmtId="44" fontId="10" fillId="8" borderId="0" xfId="2" applyFill="1" applyBorder="1"/>
    <xf numFmtId="9" fontId="10" fillId="8" borderId="7" xfId="16" applyFill="1" applyBorder="1"/>
    <xf numFmtId="9" fontId="10" fillId="8" borderId="0" xfId="16" applyFill="1" applyBorder="1"/>
    <xf numFmtId="9" fontId="10" fillId="8" borderId="30" xfId="16" applyFill="1" applyBorder="1"/>
    <xf numFmtId="9" fontId="10" fillId="8" borderId="13" xfId="16" applyFill="1" applyBorder="1"/>
    <xf numFmtId="0" fontId="0" fillId="8" borderId="7" xfId="0" applyFill="1" applyBorder="1"/>
    <xf numFmtId="0" fontId="0" fillId="8" borderId="0" xfId="0" applyFill="1"/>
    <xf numFmtId="166" fontId="0" fillId="8" borderId="7" xfId="0" applyNumberFormat="1" applyFill="1" applyBorder="1"/>
    <xf numFmtId="166" fontId="0" fillId="8" borderId="0" xfId="0" applyNumberFormat="1" applyFill="1"/>
    <xf numFmtId="9" fontId="10" fillId="8" borderId="17" xfId="16" applyFill="1" applyBorder="1"/>
    <xf numFmtId="9" fontId="10" fillId="8" borderId="11" xfId="16" applyFill="1" applyBorder="1"/>
    <xf numFmtId="0" fontId="11" fillId="5" borderId="6" xfId="0" applyFont="1" applyFill="1" applyBorder="1" applyAlignment="1">
      <alignment horizontal="center"/>
    </xf>
    <xf numFmtId="41" fontId="0" fillId="5" borderId="6" xfId="0" applyNumberFormat="1" applyFill="1" applyBorder="1" applyAlignment="1">
      <alignment horizontal="center"/>
    </xf>
    <xf numFmtId="166" fontId="10" fillId="5" borderId="7" xfId="1" applyNumberFormat="1" applyFill="1" applyBorder="1"/>
    <xf numFmtId="0" fontId="11" fillId="0" borderId="23" xfId="0" applyFont="1" applyBorder="1" applyAlignment="1">
      <alignment horizontal="center"/>
    </xf>
    <xf numFmtId="166" fontId="11" fillId="8" borderId="19" xfId="0" applyNumberFormat="1" applyFont="1" applyFill="1" applyBorder="1"/>
    <xf numFmtId="9" fontId="10" fillId="0" borderId="0" xfId="16" applyFill="1" applyBorder="1"/>
    <xf numFmtId="9" fontId="10" fillId="5" borderId="11" xfId="16" applyFill="1" applyBorder="1"/>
    <xf numFmtId="166" fontId="10" fillId="0" borderId="0" xfId="2" applyNumberFormat="1" applyFont="1" applyFill="1" applyBorder="1"/>
    <xf numFmtId="44" fontId="10" fillId="0" borderId="0" xfId="2" applyFill="1" applyBorder="1"/>
    <xf numFmtId="166" fontId="10" fillId="0" borderId="7" xfId="2" applyNumberFormat="1" applyFont="1" applyFill="1" applyBorder="1"/>
    <xf numFmtId="44" fontId="10" fillId="0" borderId="7" xfId="2" applyFill="1" applyBorder="1"/>
    <xf numFmtId="9" fontId="10" fillId="0" borderId="7" xfId="16" applyFill="1" applyBorder="1"/>
    <xf numFmtId="9" fontId="10" fillId="5" borderId="13" xfId="16" applyFill="1" applyBorder="1"/>
    <xf numFmtId="9" fontId="10" fillId="5" borderId="13" xfId="16" applyFont="1" applyFill="1" applyBorder="1"/>
    <xf numFmtId="166" fontId="10" fillId="0" borderId="30" xfId="2" applyNumberFormat="1" applyFont="1" applyFill="1" applyBorder="1"/>
    <xf numFmtId="44" fontId="10" fillId="0" borderId="30" xfId="2" applyFill="1" applyBorder="1"/>
    <xf numFmtId="9" fontId="10" fillId="0" borderId="30" xfId="16" applyFill="1" applyBorder="1"/>
    <xf numFmtId="166" fontId="10" fillId="0" borderId="13" xfId="2" applyNumberFormat="1" applyFont="1" applyFill="1" applyBorder="1"/>
    <xf numFmtId="44" fontId="10" fillId="0" borderId="13" xfId="2" applyFill="1" applyBorder="1"/>
    <xf numFmtId="9" fontId="10" fillId="0" borderId="13" xfId="16" applyFill="1" applyBorder="1"/>
    <xf numFmtId="44" fontId="10" fillId="5" borderId="0" xfId="2" applyFill="1" applyBorder="1"/>
    <xf numFmtId="9" fontId="10" fillId="5" borderId="0" xfId="16" applyFill="1" applyBorder="1"/>
    <xf numFmtId="9" fontId="10" fillId="5" borderId="0" xfId="16" applyFont="1" applyFill="1" applyBorder="1"/>
    <xf numFmtId="164" fontId="10" fillId="5" borderId="0" xfId="1" applyNumberFormat="1" applyFill="1" applyBorder="1"/>
    <xf numFmtId="166" fontId="10" fillId="5" borderId="0" xfId="2" applyNumberFormat="1" applyFont="1" applyFill="1" applyBorder="1"/>
    <xf numFmtId="41" fontId="10" fillId="5" borderId="0" xfId="1" applyNumberFormat="1" applyFill="1" applyBorder="1"/>
    <xf numFmtId="166" fontId="10" fillId="5" borderId="7" xfId="2" applyNumberFormat="1" applyFont="1" applyFill="1" applyBorder="1"/>
    <xf numFmtId="44" fontId="10" fillId="5" borderId="7" xfId="2" applyFill="1" applyBorder="1"/>
    <xf numFmtId="9" fontId="10" fillId="5" borderId="7" xfId="16" applyFill="1" applyBorder="1"/>
    <xf numFmtId="9" fontId="10" fillId="5" borderId="7" xfId="16" applyFont="1" applyFill="1" applyBorder="1"/>
    <xf numFmtId="164" fontId="10" fillId="5" borderId="7" xfId="1" applyNumberFormat="1" applyFill="1" applyBorder="1"/>
    <xf numFmtId="9" fontId="10" fillId="5" borderId="17" xfId="16" applyFill="1" applyBorder="1"/>
    <xf numFmtId="9" fontId="10" fillId="5" borderId="30" xfId="16" applyFill="1" applyBorder="1"/>
    <xf numFmtId="9" fontId="10" fillId="5" borderId="30" xfId="16" applyFont="1" applyFill="1" applyBorder="1"/>
    <xf numFmtId="41" fontId="10" fillId="5" borderId="7" xfId="1" applyNumberFormat="1" applyFill="1" applyBorder="1"/>
    <xf numFmtId="166" fontId="10" fillId="7" borderId="7" xfId="2" applyNumberFormat="1" applyFont="1" applyFill="1" applyBorder="1"/>
    <xf numFmtId="166" fontId="10" fillId="7" borderId="0" xfId="2" applyNumberFormat="1" applyFont="1" applyFill="1" applyBorder="1"/>
    <xf numFmtId="44" fontId="10" fillId="7" borderId="7" xfId="2" applyFill="1" applyBorder="1"/>
    <xf numFmtId="44" fontId="10" fillId="7" borderId="0" xfId="2" applyFill="1" applyBorder="1"/>
    <xf numFmtId="9" fontId="10" fillId="7" borderId="7" xfId="16" applyFill="1" applyBorder="1"/>
    <xf numFmtId="9" fontId="10" fillId="7" borderId="0" xfId="16" applyFill="1" applyBorder="1"/>
    <xf numFmtId="9" fontId="10" fillId="7" borderId="7" xfId="16" applyFont="1" applyFill="1" applyBorder="1"/>
    <xf numFmtId="9" fontId="10" fillId="7" borderId="0" xfId="16" applyFont="1" applyFill="1" applyBorder="1"/>
    <xf numFmtId="164" fontId="10" fillId="7" borderId="7" xfId="1" applyNumberFormat="1" applyFill="1" applyBorder="1"/>
    <xf numFmtId="164" fontId="10" fillId="7" borderId="0" xfId="1" applyNumberFormat="1" applyFill="1" applyBorder="1"/>
    <xf numFmtId="41" fontId="10" fillId="7" borderId="7" xfId="1" applyNumberFormat="1" applyFill="1" applyBorder="1"/>
    <xf numFmtId="41" fontId="10" fillId="7" borderId="0" xfId="1" applyNumberFormat="1" applyFill="1" applyBorder="1"/>
    <xf numFmtId="9" fontId="10" fillId="7" borderId="17" xfId="16" applyFill="1" applyBorder="1"/>
    <xf numFmtId="9" fontId="10" fillId="7" borderId="11" xfId="16" applyFill="1" applyBorder="1"/>
    <xf numFmtId="0" fontId="11" fillId="7" borderId="18" xfId="0" applyFont="1" applyFill="1" applyBorder="1" applyAlignment="1">
      <alignment horizontal="center"/>
    </xf>
    <xf numFmtId="41" fontId="0" fillId="7" borderId="18" xfId="0" applyNumberFormat="1" applyFill="1" applyBorder="1" applyAlignment="1">
      <alignment horizontal="center"/>
    </xf>
    <xf numFmtId="166" fontId="10" fillId="7" borderId="19" xfId="2" applyNumberFormat="1" applyFont="1" applyFill="1" applyBorder="1"/>
    <xf numFmtId="165" fontId="0" fillId="7" borderId="19" xfId="0" applyNumberFormat="1" applyFill="1" applyBorder="1"/>
    <xf numFmtId="165" fontId="10" fillId="7" borderId="19" xfId="2" applyNumberFormat="1" applyFill="1" applyBorder="1"/>
    <xf numFmtId="165" fontId="0" fillId="7" borderId="38" xfId="0" applyNumberFormat="1" applyFill="1" applyBorder="1"/>
    <xf numFmtId="165" fontId="11" fillId="7" borderId="19" xfId="0" applyNumberFormat="1" applyFont="1" applyFill="1" applyBorder="1"/>
    <xf numFmtId="165" fontId="11" fillId="7" borderId="29" xfId="0" applyNumberFormat="1" applyFont="1" applyFill="1" applyBorder="1"/>
    <xf numFmtId="166" fontId="11" fillId="7" borderId="20" xfId="0" applyNumberFormat="1" applyFont="1" applyFill="1" applyBorder="1"/>
    <xf numFmtId="41" fontId="0" fillId="7" borderId="19" xfId="0" applyNumberFormat="1" applyFill="1" applyBorder="1"/>
    <xf numFmtId="44" fontId="10" fillId="7" borderId="19" xfId="2" applyFill="1" applyBorder="1"/>
    <xf numFmtId="9" fontId="10" fillId="7" borderId="19" xfId="16" applyFill="1" applyBorder="1"/>
    <xf numFmtId="9" fontId="0" fillId="7" borderId="19" xfId="0" applyNumberFormat="1" applyFill="1" applyBorder="1" applyAlignment="1">
      <alignment horizontal="right"/>
    </xf>
    <xf numFmtId="9" fontId="10" fillId="7" borderId="19" xfId="16" applyFont="1" applyFill="1" applyBorder="1"/>
    <xf numFmtId="41" fontId="0" fillId="7" borderId="19" xfId="0" applyNumberFormat="1" applyFill="1" applyBorder="1" applyAlignment="1">
      <alignment horizontal="center"/>
    </xf>
    <xf numFmtId="164" fontId="10" fillId="7" borderId="19" xfId="1" applyNumberFormat="1" applyFill="1" applyBorder="1"/>
    <xf numFmtId="41" fontId="10" fillId="7" borderId="19" xfId="1" applyNumberFormat="1" applyFill="1" applyBorder="1"/>
    <xf numFmtId="166" fontId="10" fillId="7" borderId="19" xfId="1" applyNumberFormat="1" applyFill="1" applyBorder="1"/>
    <xf numFmtId="0" fontId="0" fillId="7" borderId="19" xfId="0" applyFill="1" applyBorder="1"/>
    <xf numFmtId="166" fontId="0" fillId="7" borderId="19" xfId="0" applyNumberFormat="1" applyFill="1" applyBorder="1"/>
    <xf numFmtId="166" fontId="11" fillId="7" borderId="19" xfId="0" applyNumberFormat="1" applyFont="1" applyFill="1" applyBorder="1"/>
    <xf numFmtId="9" fontId="10" fillId="7" borderId="21" xfId="16" applyFill="1" applyBorder="1"/>
    <xf numFmtId="0" fontId="11" fillId="8" borderId="18" xfId="0" applyFont="1" applyFill="1" applyBorder="1" applyAlignment="1">
      <alignment horizontal="center"/>
    </xf>
    <xf numFmtId="41" fontId="0" fillId="8" borderId="18" xfId="0" applyNumberFormat="1" applyFill="1" applyBorder="1" applyAlignment="1">
      <alignment horizontal="center"/>
    </xf>
    <xf numFmtId="166" fontId="10" fillId="8" borderId="19" xfId="2" applyNumberFormat="1" applyFont="1" applyFill="1" applyBorder="1"/>
    <xf numFmtId="165" fontId="10" fillId="8" borderId="19" xfId="2" applyNumberFormat="1" applyFill="1" applyBorder="1"/>
    <xf numFmtId="165" fontId="10" fillId="8" borderId="27" xfId="2" applyNumberFormat="1" applyFill="1" applyBorder="1"/>
    <xf numFmtId="165" fontId="10" fillId="8" borderId="25" xfId="2" applyNumberFormat="1" applyFill="1" applyBorder="1"/>
    <xf numFmtId="165" fontId="10" fillId="8" borderId="29" xfId="2" applyNumberFormat="1" applyFill="1" applyBorder="1"/>
    <xf numFmtId="165" fontId="0" fillId="8" borderId="38" xfId="0" applyNumberFormat="1" applyFill="1" applyBorder="1"/>
    <xf numFmtId="165" fontId="11" fillId="8" borderId="19" xfId="0" applyNumberFormat="1" applyFont="1" applyFill="1" applyBorder="1"/>
    <xf numFmtId="165" fontId="11" fillId="8" borderId="29" xfId="0" applyNumberFormat="1" applyFont="1" applyFill="1" applyBorder="1"/>
    <xf numFmtId="165" fontId="0" fillId="8" borderId="19" xfId="0" applyNumberFormat="1" applyFill="1" applyBorder="1"/>
    <xf numFmtId="166" fontId="11" fillId="8" borderId="20" xfId="0" applyNumberFormat="1" applyFont="1" applyFill="1" applyBorder="1"/>
    <xf numFmtId="0" fontId="15" fillId="8" borderId="0" xfId="0" applyFont="1" applyFill="1"/>
    <xf numFmtId="44" fontId="10" fillId="8" borderId="19" xfId="2" applyFill="1" applyBorder="1"/>
    <xf numFmtId="9" fontId="10" fillId="8" borderId="19" xfId="16" applyFill="1" applyBorder="1"/>
    <xf numFmtId="9" fontId="0" fillId="8" borderId="7" xfId="0" applyNumberFormat="1" applyFill="1" applyBorder="1" applyAlignment="1">
      <alignment horizontal="right"/>
    </xf>
    <xf numFmtId="9" fontId="0" fillId="8" borderId="0" xfId="0" applyNumberFormat="1" applyFill="1" applyAlignment="1">
      <alignment horizontal="right"/>
    </xf>
    <xf numFmtId="9" fontId="0" fillId="8" borderId="19" xfId="0" applyNumberFormat="1" applyFill="1" applyBorder="1" applyAlignment="1">
      <alignment horizontal="right"/>
    </xf>
    <xf numFmtId="9" fontId="10" fillId="8" borderId="7" xfId="16" applyFont="1" applyFill="1" applyBorder="1"/>
    <xf numFmtId="9" fontId="10" fillId="8" borderId="0" xfId="16" applyFont="1" applyFill="1" applyBorder="1"/>
    <xf numFmtId="9" fontId="10" fillId="8" borderId="19" xfId="16" applyFont="1" applyFill="1" applyBorder="1"/>
    <xf numFmtId="41" fontId="0" fillId="8" borderId="19" xfId="0" applyNumberFormat="1" applyFill="1" applyBorder="1" applyAlignment="1">
      <alignment horizontal="center"/>
    </xf>
    <xf numFmtId="164" fontId="10" fillId="8" borderId="7" xfId="1" applyNumberFormat="1" applyFill="1" applyBorder="1"/>
    <xf numFmtId="164" fontId="10" fillId="8" borderId="0" xfId="1" applyNumberFormat="1" applyFill="1" applyBorder="1"/>
    <xf numFmtId="164" fontId="10" fillId="8" borderId="19" xfId="1" applyNumberFormat="1" applyFill="1" applyBorder="1"/>
    <xf numFmtId="41" fontId="10" fillId="8" borderId="7" xfId="1" applyNumberFormat="1" applyFill="1" applyBorder="1"/>
    <xf numFmtId="41" fontId="10" fillId="8" borderId="0" xfId="1" applyNumberFormat="1" applyFill="1" applyBorder="1"/>
    <xf numFmtId="41" fontId="10" fillId="8" borderId="19" xfId="1" applyNumberFormat="1" applyFill="1" applyBorder="1"/>
    <xf numFmtId="166" fontId="10" fillId="8" borderId="7" xfId="1" applyNumberFormat="1" applyFill="1" applyBorder="1"/>
    <xf numFmtId="166" fontId="10" fillId="8" borderId="0" xfId="1" applyNumberFormat="1" applyFill="1" applyBorder="1"/>
    <xf numFmtId="166" fontId="10" fillId="8" borderId="19" xfId="1" applyNumberFormat="1" applyFill="1" applyBorder="1"/>
    <xf numFmtId="0" fontId="0" fillId="8" borderId="19" xfId="0" applyFill="1" applyBorder="1"/>
    <xf numFmtId="166" fontId="0" fillId="8" borderId="19" xfId="0" applyNumberFormat="1" applyFill="1" applyBorder="1"/>
    <xf numFmtId="9" fontId="10" fillId="8" borderId="21" xfId="16" applyFill="1" applyBorder="1"/>
    <xf numFmtId="44" fontId="10" fillId="8" borderId="43" xfId="2" applyFill="1" applyBorder="1"/>
    <xf numFmtId="44" fontId="11" fillId="5" borderId="16" xfId="2" applyFont="1" applyFill="1" applyBorder="1"/>
    <xf numFmtId="165" fontId="10" fillId="0" borderId="0" xfId="0" applyNumberFormat="1" applyFont="1" applyAlignment="1">
      <alignment horizontal="right"/>
    </xf>
    <xf numFmtId="0" fontId="10" fillId="0" borderId="0" xfId="0" quotePrefix="1" applyFont="1" applyAlignment="1">
      <alignment horizontal="right"/>
    </xf>
    <xf numFmtId="0" fontId="10" fillId="0" borderId="0" xfId="0" applyFont="1" applyAlignment="1">
      <alignment horizontal="left"/>
    </xf>
    <xf numFmtId="166" fontId="11" fillId="0" borderId="0" xfId="0" applyNumberFormat="1" applyFont="1"/>
    <xf numFmtId="9" fontId="0" fillId="0" borderId="0" xfId="0" applyNumberFormat="1" applyAlignment="1">
      <alignment horizontal="right"/>
    </xf>
    <xf numFmtId="9" fontId="10" fillId="0" borderId="0" xfId="16" applyFont="1" applyFill="1" applyBorder="1"/>
    <xf numFmtId="164" fontId="10" fillId="0" borderId="0" xfId="1" applyNumberFormat="1" applyFill="1" applyBorder="1"/>
    <xf numFmtId="41" fontId="10" fillId="0" borderId="0" xfId="1" applyNumberFormat="1" applyFill="1" applyBorder="1"/>
    <xf numFmtId="164" fontId="0" fillId="0" borderId="0" xfId="1" applyNumberFormat="1" applyFont="1" applyFill="1" applyBorder="1" applyAlignment="1">
      <alignment horizontal="center"/>
    </xf>
    <xf numFmtId="165" fontId="10" fillId="0" borderId="7" xfId="0" applyNumberFormat="1" applyFont="1" applyBorder="1"/>
    <xf numFmtId="9" fontId="0" fillId="0" borderId="7" xfId="0" applyNumberFormat="1" applyBorder="1" applyAlignment="1">
      <alignment horizontal="right"/>
    </xf>
    <xf numFmtId="164" fontId="0" fillId="0" borderId="7" xfId="1" applyNumberFormat="1" applyFont="1" applyFill="1" applyBorder="1" applyAlignment="1">
      <alignment horizontal="center"/>
    </xf>
    <xf numFmtId="166" fontId="11" fillId="0" borderId="7" xfId="0" applyNumberFormat="1" applyFont="1" applyBorder="1"/>
    <xf numFmtId="0" fontId="0" fillId="0" borderId="17" xfId="0" applyBorder="1"/>
    <xf numFmtId="0" fontId="0" fillId="0" borderId="11" xfId="0" applyBorder="1"/>
    <xf numFmtId="165" fontId="10" fillId="0" borderId="13" xfId="0" applyNumberFormat="1" applyFont="1" applyBorder="1"/>
    <xf numFmtId="165" fontId="0" fillId="17" borderId="13" xfId="0" applyNumberFormat="1" applyFill="1" applyBorder="1"/>
    <xf numFmtId="168" fontId="11" fillId="0" borderId="7" xfId="0" applyNumberFormat="1" applyFont="1" applyBorder="1" applyAlignment="1">
      <alignment horizontal="center"/>
    </xf>
    <xf numFmtId="168" fontId="11" fillId="0" borderId="0" xfId="0" applyNumberFormat="1" applyFont="1" applyAlignment="1">
      <alignment horizontal="center"/>
    </xf>
    <xf numFmtId="168" fontId="11" fillId="0" borderId="13" xfId="0" applyNumberFormat="1" applyFont="1" applyBorder="1" applyAlignment="1">
      <alignment horizontal="center"/>
    </xf>
    <xf numFmtId="170" fontId="35" fillId="0" borderId="13" xfId="0" applyNumberFormat="1" applyFont="1" applyBorder="1" applyAlignment="1">
      <alignment horizontal="center"/>
    </xf>
    <xf numFmtId="168" fontId="11" fillId="0" borderId="27" xfId="0" applyNumberFormat="1" applyFont="1" applyBorder="1" applyAlignment="1">
      <alignment horizontal="center"/>
    </xf>
    <xf numFmtId="168" fontId="11" fillId="0" borderId="25" xfId="0" applyNumberFormat="1" applyFont="1" applyBorder="1" applyAlignment="1">
      <alignment horizontal="center"/>
    </xf>
    <xf numFmtId="170" fontId="35" fillId="0" borderId="16" xfId="0" applyNumberFormat="1" applyFont="1" applyBorder="1" applyAlignment="1">
      <alignment horizontal="center"/>
    </xf>
    <xf numFmtId="168" fontId="0" fillId="0" borderId="6" xfId="0" applyNumberFormat="1" applyBorder="1" applyAlignment="1">
      <alignment horizontal="center"/>
    </xf>
    <xf numFmtId="168" fontId="0" fillId="0" borderId="3" xfId="0" applyNumberFormat="1" applyBorder="1"/>
    <xf numFmtId="168" fontId="0" fillId="0" borderId="3" xfId="0" applyNumberFormat="1" applyBorder="1" applyAlignment="1">
      <alignment horizontal="center"/>
    </xf>
    <xf numFmtId="168" fontId="0" fillId="0" borderId="12" xfId="0" applyNumberFormat="1" applyBorder="1" applyAlignment="1">
      <alignment horizontal="center"/>
    </xf>
    <xf numFmtId="165" fontId="0" fillId="0" borderId="2" xfId="0" applyNumberFormat="1" applyBorder="1"/>
    <xf numFmtId="165" fontId="0" fillId="0" borderId="14" xfId="0" applyNumberFormat="1" applyBorder="1"/>
    <xf numFmtId="168" fontId="11" fillId="0" borderId="17" xfId="0" applyNumberFormat="1" applyFont="1" applyBorder="1"/>
    <xf numFmtId="44" fontId="11" fillId="0" borderId="16" xfId="2" applyFont="1" applyFill="1" applyBorder="1"/>
    <xf numFmtId="165" fontId="30" fillId="0" borderId="8" xfId="0" applyNumberFormat="1" applyFont="1" applyBorder="1"/>
    <xf numFmtId="165" fontId="30" fillId="0" borderId="0" xfId="0" applyNumberFormat="1" applyFont="1"/>
    <xf numFmtId="165" fontId="30" fillId="0" borderId="2" xfId="0" applyNumberFormat="1" applyFont="1" applyBorder="1"/>
    <xf numFmtId="165" fontId="30" fillId="0" borderId="14" xfId="0" applyNumberFormat="1" applyFont="1" applyBorder="1"/>
    <xf numFmtId="168" fontId="31" fillId="0" borderId="17" xfId="0" applyNumberFormat="1" applyFont="1" applyBorder="1"/>
    <xf numFmtId="168" fontId="31" fillId="0" borderId="11" xfId="0" applyNumberFormat="1" applyFont="1" applyBorder="1"/>
    <xf numFmtId="44" fontId="31" fillId="0" borderId="16" xfId="2" applyFont="1" applyFill="1" applyBorder="1"/>
    <xf numFmtId="0" fontId="10" fillId="0" borderId="0" xfId="61"/>
    <xf numFmtId="165" fontId="10" fillId="0" borderId="0" xfId="61" applyNumberFormat="1"/>
    <xf numFmtId="0" fontId="10" fillId="0" borderId="0" xfId="61" applyAlignment="1">
      <alignment horizontal="center"/>
    </xf>
    <xf numFmtId="0" fontId="10" fillId="0" borderId="0" xfId="61" quotePrefix="1" applyAlignment="1">
      <alignment horizontal="center"/>
    </xf>
    <xf numFmtId="164" fontId="10" fillId="0" borderId="7" xfId="1" applyNumberFormat="1" applyFill="1" applyBorder="1"/>
    <xf numFmtId="9" fontId="10" fillId="0" borderId="7" xfId="16" applyFont="1" applyFill="1" applyBorder="1"/>
    <xf numFmtId="41" fontId="10" fillId="0" borderId="7" xfId="1" applyNumberFormat="1" applyFill="1" applyBorder="1"/>
    <xf numFmtId="169" fontId="10" fillId="0" borderId="0" xfId="203" applyNumberFormat="1" applyFont="1"/>
    <xf numFmtId="169" fontId="33" fillId="0" borderId="0" xfId="203" applyNumberFormat="1" applyFont="1" applyAlignment="1">
      <alignment horizontal="center"/>
    </xf>
    <xf numFmtId="169" fontId="33" fillId="0" borderId="0" xfId="203" applyNumberFormat="1" applyFont="1" applyBorder="1" applyAlignment="1">
      <alignment horizontal="center"/>
    </xf>
    <xf numFmtId="169" fontId="10" fillId="0" borderId="0" xfId="203" applyNumberFormat="1" applyFont="1" applyBorder="1" applyAlignment="1">
      <alignment horizontal="right"/>
    </xf>
    <xf numFmtId="0" fontId="33" fillId="0" borderId="0" xfId="61" applyFont="1"/>
    <xf numFmtId="0" fontId="4" fillId="0" borderId="0" xfId="61" applyFont="1"/>
    <xf numFmtId="169" fontId="4" fillId="0" borderId="0" xfId="203" applyNumberFormat="1" applyFont="1"/>
    <xf numFmtId="169" fontId="11" fillId="0" borderId="0" xfId="203" applyNumberFormat="1" applyFont="1" applyAlignment="1"/>
    <xf numFmtId="169" fontId="11" fillId="0" borderId="0" xfId="203" applyNumberFormat="1" applyFont="1" applyBorder="1" applyAlignment="1"/>
    <xf numFmtId="169" fontId="11" fillId="0" borderId="0" xfId="203" applyNumberFormat="1" applyFont="1" applyBorder="1" applyAlignment="1">
      <alignment horizontal="center"/>
    </xf>
    <xf numFmtId="165" fontId="10" fillId="0" borderId="47" xfId="203" applyNumberFormat="1" applyFont="1" applyBorder="1" applyAlignment="1">
      <alignment horizontal="right"/>
    </xf>
    <xf numFmtId="165" fontId="9" fillId="0" borderId="0" xfId="203" applyNumberFormat="1" applyFont="1" applyBorder="1"/>
    <xf numFmtId="0" fontId="10" fillId="0" borderId="7" xfId="61" applyBorder="1"/>
    <xf numFmtId="0" fontId="11" fillId="0" borderId="7" xfId="61" applyFont="1" applyBorder="1" applyAlignment="1">
      <alignment horizontal="left" indent="2"/>
    </xf>
    <xf numFmtId="169" fontId="11" fillId="0" borderId="0" xfId="203" applyNumberFormat="1" applyFont="1" applyAlignment="1">
      <alignment horizontal="center"/>
    </xf>
    <xf numFmtId="0" fontId="52" fillId="0" borderId="0" xfId="61" applyFont="1"/>
    <xf numFmtId="165" fontId="10" fillId="0" borderId="0" xfId="61" applyNumberFormat="1" applyAlignment="1" applyProtection="1">
      <alignment vertical="center"/>
      <protection locked="0"/>
    </xf>
    <xf numFmtId="0" fontId="10" fillId="0" borderId="0" xfId="0" quotePrefix="1" applyFont="1" applyAlignment="1">
      <alignment horizontal="center" vertical="top"/>
    </xf>
    <xf numFmtId="0" fontId="0" fillId="0" borderId="0" xfId="0" applyAlignment="1">
      <alignment horizontal="left"/>
    </xf>
    <xf numFmtId="41" fontId="0" fillId="5" borderId="12" xfId="0" applyNumberFormat="1" applyFill="1" applyBorder="1" applyAlignment="1">
      <alignment horizontal="center"/>
    </xf>
    <xf numFmtId="165" fontId="9" fillId="0" borderId="0" xfId="203" applyNumberFormat="1" applyFont="1" applyFill="1" applyBorder="1"/>
    <xf numFmtId="165" fontId="0" fillId="0" borderId="51" xfId="0" applyNumberFormat="1" applyBorder="1"/>
    <xf numFmtId="165" fontId="10" fillId="5" borderId="51" xfId="0" applyNumberFormat="1" applyFont="1" applyFill="1" applyBorder="1"/>
    <xf numFmtId="165" fontId="10" fillId="5" borderId="37" xfId="0" applyNumberFormat="1" applyFont="1" applyFill="1" applyBorder="1"/>
    <xf numFmtId="41" fontId="0" fillId="0" borderId="13" xfId="0" applyNumberFormat="1" applyBorder="1" applyAlignment="1">
      <alignment horizontal="center"/>
    </xf>
    <xf numFmtId="9" fontId="0" fillId="0" borderId="13" xfId="0" applyNumberFormat="1" applyBorder="1" applyAlignment="1">
      <alignment horizontal="right"/>
    </xf>
    <xf numFmtId="9" fontId="10" fillId="0" borderId="13" xfId="16" applyFont="1" applyFill="1" applyBorder="1"/>
    <xf numFmtId="41" fontId="10" fillId="0" borderId="13" xfId="1" applyNumberFormat="1" applyFill="1" applyBorder="1"/>
    <xf numFmtId="164" fontId="0" fillId="0" borderId="13" xfId="1" applyNumberFormat="1" applyFont="1" applyFill="1" applyBorder="1" applyAlignment="1">
      <alignment horizontal="center"/>
    </xf>
    <xf numFmtId="166" fontId="11" fillId="0" borderId="13" xfId="0" applyNumberFormat="1" applyFont="1" applyBorder="1"/>
    <xf numFmtId="0" fontId="0" fillId="0" borderId="16" xfId="0" applyBorder="1"/>
    <xf numFmtId="0" fontId="11" fillId="5" borderId="44" xfId="0" applyFont="1" applyFill="1" applyBorder="1" applyAlignment="1">
      <alignment horizontal="center"/>
    </xf>
    <xf numFmtId="41" fontId="0" fillId="5" borderId="5" xfId="0" applyNumberFormat="1" applyFill="1" applyBorder="1" applyAlignment="1">
      <alignment horizontal="center"/>
    </xf>
    <xf numFmtId="166" fontId="10" fillId="5" borderId="5" xfId="2" applyNumberFormat="1" applyFont="1" applyFill="1" applyBorder="1"/>
    <xf numFmtId="165" fontId="0" fillId="5" borderId="5" xfId="0" applyNumberFormat="1" applyFill="1" applyBorder="1"/>
    <xf numFmtId="165" fontId="10" fillId="5" borderId="5" xfId="2" applyNumberFormat="1" applyFill="1" applyBorder="1"/>
    <xf numFmtId="165" fontId="0" fillId="5" borderId="45" xfId="0" applyNumberFormat="1" applyFill="1" applyBorder="1"/>
    <xf numFmtId="0" fontId="0" fillId="5" borderId="5" xfId="0" applyFill="1" applyBorder="1"/>
    <xf numFmtId="44" fontId="10" fillId="5" borderId="5" xfId="2" applyFill="1" applyBorder="1"/>
    <xf numFmtId="9" fontId="10" fillId="5" borderId="5" xfId="16" applyFill="1" applyBorder="1"/>
    <xf numFmtId="9" fontId="0" fillId="5" borderId="5" xfId="0" applyNumberFormat="1" applyFill="1" applyBorder="1" applyAlignment="1">
      <alignment horizontal="right"/>
    </xf>
    <xf numFmtId="9" fontId="10" fillId="5" borderId="5" xfId="16" applyFont="1" applyFill="1" applyBorder="1"/>
    <xf numFmtId="41" fontId="10" fillId="5" borderId="5" xfId="1" applyNumberFormat="1" applyFill="1" applyBorder="1"/>
    <xf numFmtId="164" fontId="0" fillId="5" borderId="5" xfId="1" applyNumberFormat="1" applyFont="1" applyFill="1" applyBorder="1" applyAlignment="1">
      <alignment horizontal="center"/>
    </xf>
    <xf numFmtId="166" fontId="0" fillId="5" borderId="5" xfId="0" applyNumberFormat="1" applyFill="1" applyBorder="1"/>
    <xf numFmtId="166" fontId="11" fillId="5" borderId="5" xfId="0" applyNumberFormat="1" applyFont="1" applyFill="1" applyBorder="1"/>
    <xf numFmtId="0" fontId="0" fillId="5" borderId="34" xfId="0" applyFill="1" applyBorder="1"/>
    <xf numFmtId="41" fontId="0" fillId="5" borderId="5" xfId="0" applyNumberFormat="1" applyFill="1" applyBorder="1"/>
    <xf numFmtId="9" fontId="10" fillId="5" borderId="34" xfId="16" applyFill="1" applyBorder="1"/>
    <xf numFmtId="164" fontId="10" fillId="0" borderId="13" xfId="1" applyNumberFormat="1" applyFill="1" applyBorder="1"/>
    <xf numFmtId="164" fontId="10" fillId="5" borderId="5" xfId="1" applyNumberFormat="1" applyFill="1" applyBorder="1"/>
    <xf numFmtId="41" fontId="0" fillId="5" borderId="4" xfId="0" applyNumberFormat="1" applyFill="1" applyBorder="1" applyAlignment="1">
      <alignment horizontal="center"/>
    </xf>
    <xf numFmtId="0" fontId="10" fillId="5" borderId="13" xfId="2" applyNumberFormat="1" applyFill="1" applyBorder="1"/>
    <xf numFmtId="0" fontId="51" fillId="0" borderId="0" xfId="0" applyFont="1" applyAlignment="1">
      <alignment horizontal="left"/>
    </xf>
    <xf numFmtId="168" fontId="11" fillId="17" borderId="7" xfId="0" applyNumberFormat="1" applyFont="1" applyFill="1" applyBorder="1" applyAlignment="1">
      <alignment horizontal="center"/>
    </xf>
    <xf numFmtId="168" fontId="11" fillId="17" borderId="13" xfId="0" applyNumberFormat="1" applyFont="1" applyFill="1" applyBorder="1" applyAlignment="1">
      <alignment horizontal="center"/>
    </xf>
    <xf numFmtId="170" fontId="35" fillId="17" borderId="13" xfId="0" applyNumberFormat="1" applyFont="1" applyFill="1" applyBorder="1" applyAlignment="1">
      <alignment horizontal="center"/>
    </xf>
    <xf numFmtId="168" fontId="11" fillId="17" borderId="27" xfId="0" applyNumberFormat="1" applyFont="1" applyFill="1" applyBorder="1" applyAlignment="1">
      <alignment horizontal="center"/>
    </xf>
    <xf numFmtId="168" fontId="11" fillId="17" borderId="25" xfId="0" applyNumberFormat="1" applyFont="1" applyFill="1" applyBorder="1" applyAlignment="1">
      <alignment horizontal="center"/>
    </xf>
    <xf numFmtId="170" fontId="35" fillId="17" borderId="16" xfId="0" applyNumberFormat="1" applyFont="1" applyFill="1" applyBorder="1" applyAlignment="1">
      <alignment horizontal="center"/>
    </xf>
    <xf numFmtId="43" fontId="10" fillId="5" borderId="5" xfId="2" applyNumberFormat="1" applyFill="1" applyBorder="1"/>
    <xf numFmtId="0" fontId="10" fillId="0" borderId="13" xfId="2" applyNumberFormat="1" applyFill="1" applyBorder="1"/>
    <xf numFmtId="0" fontId="1" fillId="0" borderId="0" xfId="61" applyFont="1"/>
    <xf numFmtId="43" fontId="10" fillId="0" borderId="0" xfId="2" applyNumberFormat="1" applyFill="1" applyBorder="1"/>
    <xf numFmtId="43" fontId="10" fillId="0" borderId="0" xfId="16" applyNumberFormat="1" applyFill="1" applyBorder="1"/>
    <xf numFmtId="0" fontId="0" fillId="0" borderId="0" xfId="0" applyAlignment="1">
      <alignment wrapText="1"/>
    </xf>
    <xf numFmtId="0" fontId="10" fillId="5" borderId="5" xfId="2" applyNumberFormat="1" applyFill="1" applyBorder="1"/>
    <xf numFmtId="43" fontId="10" fillId="0" borderId="13" xfId="2" applyNumberFormat="1" applyFill="1" applyBorder="1"/>
    <xf numFmtId="9" fontId="0" fillId="0" borderId="0" xfId="16" applyFont="1" applyBorder="1" applyAlignment="1">
      <alignment horizontal="left"/>
    </xf>
    <xf numFmtId="168" fontId="0" fillId="17" borderId="3" xfId="0" applyNumberFormat="1" applyFill="1" applyBorder="1"/>
    <xf numFmtId="43" fontId="10" fillId="5" borderId="5" xfId="16" applyNumberFormat="1" applyFill="1" applyBorder="1"/>
    <xf numFmtId="43" fontId="10" fillId="0" borderId="13" xfId="16" applyNumberFormat="1" applyFill="1" applyBorder="1"/>
    <xf numFmtId="9" fontId="0" fillId="0" borderId="0" xfId="16" applyFont="1" applyBorder="1"/>
    <xf numFmtId="0" fontId="11" fillId="0" borderId="16" xfId="0" applyFont="1" applyBorder="1" applyAlignment="1">
      <alignment horizontal="center"/>
    </xf>
    <xf numFmtId="0" fontId="10" fillId="0" borderId="0" xfId="0" quotePrefix="1" applyFont="1" applyAlignment="1">
      <alignment horizontal="left" wrapText="1"/>
    </xf>
    <xf numFmtId="0" fontId="34" fillId="0" borderId="0" xfId="0" applyFont="1"/>
    <xf numFmtId="171" fontId="0" fillId="0" borderId="0" xfId="0" applyNumberFormat="1"/>
    <xf numFmtId="165" fontId="0" fillId="0" borderId="52" xfId="0" applyNumberFormat="1" applyBorder="1"/>
    <xf numFmtId="169" fontId="11" fillId="0" borderId="0" xfId="203" applyNumberFormat="1" applyFont="1" applyAlignment="1">
      <alignment horizontal="center" wrapText="1"/>
    </xf>
    <xf numFmtId="165" fontId="10" fillId="0" borderId="8" xfId="0" applyNumberFormat="1" applyFont="1" applyBorder="1"/>
    <xf numFmtId="165" fontId="10" fillId="0" borderId="52" xfId="0" applyNumberFormat="1" applyFont="1" applyBorder="1"/>
    <xf numFmtId="165" fontId="10" fillId="0" borderId="37" xfId="0" applyNumberFormat="1" applyFont="1" applyBorder="1"/>
    <xf numFmtId="171" fontId="0" fillId="0" borderId="13" xfId="0" applyNumberFormat="1" applyBorder="1"/>
    <xf numFmtId="166" fontId="0" fillId="17" borderId="13" xfId="0" applyNumberFormat="1" applyFill="1" applyBorder="1"/>
    <xf numFmtId="0" fontId="34" fillId="0" borderId="0" xfId="0" applyFont="1" applyAlignment="1">
      <alignment horizontal="left"/>
    </xf>
    <xf numFmtId="168" fontId="10" fillId="0" borderId="0" xfId="0" applyNumberFormat="1" applyFont="1" applyAlignment="1">
      <alignment horizontal="left"/>
    </xf>
    <xf numFmtId="43" fontId="10" fillId="0" borderId="7" xfId="2" applyNumberFormat="1" applyFill="1" applyBorder="1"/>
    <xf numFmtId="2" fontId="10" fillId="0" borderId="7" xfId="2" applyNumberFormat="1" applyFill="1" applyBorder="1"/>
    <xf numFmtId="2" fontId="10" fillId="0" borderId="0" xfId="2" applyNumberFormat="1" applyFill="1" applyBorder="1"/>
    <xf numFmtId="0" fontId="11" fillId="5" borderId="17" xfId="0" applyFont="1" applyFill="1" applyBorder="1"/>
    <xf numFmtId="0" fontId="11" fillId="5" borderId="11" xfId="0" applyFont="1" applyFill="1" applyBorder="1"/>
    <xf numFmtId="0" fontId="11" fillId="5" borderId="16" xfId="0" applyFont="1" applyFill="1" applyBorder="1"/>
    <xf numFmtId="43" fontId="10" fillId="5" borderId="13" xfId="2" applyNumberFormat="1" applyFill="1" applyBorder="1"/>
    <xf numFmtId="0" fontId="11" fillId="0" borderId="0" xfId="0" quotePrefix="1" applyFont="1" applyAlignment="1">
      <alignment horizontal="center"/>
    </xf>
    <xf numFmtId="0" fontId="11" fillId="17" borderId="16" xfId="0" applyFont="1" applyFill="1" applyBorder="1" applyAlignment="1">
      <alignment horizontal="center"/>
    </xf>
    <xf numFmtId="41" fontId="0" fillId="17" borderId="13" xfId="0" applyNumberFormat="1" applyFill="1" applyBorder="1" applyAlignment="1">
      <alignment horizontal="center"/>
    </xf>
    <xf numFmtId="166" fontId="10" fillId="17" borderId="13" xfId="2" applyNumberFormat="1" applyFont="1" applyFill="1" applyBorder="1"/>
    <xf numFmtId="165" fontId="10" fillId="17" borderId="13" xfId="2" applyNumberFormat="1" applyFill="1" applyBorder="1"/>
    <xf numFmtId="165" fontId="0" fillId="17" borderId="37" xfId="0" applyNumberFormat="1" applyFill="1" applyBorder="1"/>
    <xf numFmtId="0" fontId="0" fillId="17" borderId="13" xfId="0" applyFill="1" applyBorder="1"/>
    <xf numFmtId="44" fontId="10" fillId="17" borderId="13" xfId="2" applyFill="1" applyBorder="1"/>
    <xf numFmtId="9" fontId="10" fillId="17" borderId="13" xfId="16" applyFill="1" applyBorder="1"/>
    <xf numFmtId="9" fontId="0" fillId="17" borderId="13" xfId="0" applyNumberFormat="1" applyFill="1" applyBorder="1" applyAlignment="1">
      <alignment horizontal="right"/>
    </xf>
    <xf numFmtId="9" fontId="10" fillId="17" borderId="13" xfId="16" applyFont="1" applyFill="1" applyBorder="1"/>
    <xf numFmtId="41" fontId="10" fillId="17" borderId="13" xfId="1" applyNumberFormat="1" applyFill="1" applyBorder="1"/>
    <xf numFmtId="164" fontId="0" fillId="17" borderId="13" xfId="1" applyNumberFormat="1" applyFont="1" applyFill="1" applyBorder="1" applyAlignment="1">
      <alignment horizontal="center"/>
    </xf>
    <xf numFmtId="166" fontId="11" fillId="17" borderId="13" xfId="0" applyNumberFormat="1" applyFont="1" applyFill="1" applyBorder="1"/>
    <xf numFmtId="0" fontId="0" fillId="17" borderId="16" xfId="0" applyFill="1" applyBorder="1"/>
    <xf numFmtId="41" fontId="0" fillId="17" borderId="13" xfId="0" applyNumberFormat="1" applyFill="1" applyBorder="1"/>
    <xf numFmtId="9" fontId="10" fillId="17" borderId="16" xfId="16" applyFill="1" applyBorder="1"/>
    <xf numFmtId="0" fontId="11" fillId="17" borderId="23" xfId="0" applyFont="1" applyFill="1" applyBorder="1" applyAlignment="1">
      <alignment horizontal="center"/>
    </xf>
    <xf numFmtId="164" fontId="10" fillId="17" borderId="13" xfId="1" applyNumberFormat="1" applyFill="1" applyBorder="1"/>
    <xf numFmtId="41" fontId="0" fillId="17" borderId="12" xfId="0" applyNumberFormat="1" applyFill="1" applyBorder="1" applyAlignment="1">
      <alignment horizontal="center"/>
    </xf>
    <xf numFmtId="166" fontId="11" fillId="17" borderId="54" xfId="0" applyNumberFormat="1" applyFont="1" applyFill="1" applyBorder="1"/>
    <xf numFmtId="2" fontId="10" fillId="17" borderId="13" xfId="2" applyNumberFormat="1" applyFill="1" applyBorder="1"/>
    <xf numFmtId="43" fontId="10" fillId="17" borderId="13" xfId="2" applyNumberFormat="1" applyFill="1" applyBorder="1"/>
    <xf numFmtId="9" fontId="10" fillId="17" borderId="11" xfId="16" applyFill="1" applyBorder="1"/>
    <xf numFmtId="166" fontId="11" fillId="0" borderId="55" xfId="0" applyNumberFormat="1" applyFont="1" applyBorder="1"/>
    <xf numFmtId="0" fontId="10" fillId="0" borderId="7" xfId="2" applyNumberFormat="1" applyFill="1" applyBorder="1"/>
    <xf numFmtId="0" fontId="10" fillId="0" borderId="0" xfId="2" applyNumberFormat="1" applyFill="1" applyBorder="1"/>
    <xf numFmtId="166" fontId="11" fillId="0" borderId="56" xfId="0" applyNumberFormat="1" applyFont="1" applyBorder="1"/>
    <xf numFmtId="0" fontId="14" fillId="0" borderId="0" xfId="0" applyFont="1"/>
    <xf numFmtId="172" fontId="10" fillId="0" borderId="7" xfId="2" applyNumberFormat="1" applyFont="1" applyFill="1" applyBorder="1"/>
    <xf numFmtId="172" fontId="10" fillId="0" borderId="0" xfId="2" applyNumberFormat="1" applyFont="1" applyFill="1" applyBorder="1"/>
    <xf numFmtId="172" fontId="10" fillId="0" borderId="13" xfId="2" applyNumberFormat="1" applyFont="1" applyFill="1" applyBorder="1"/>
    <xf numFmtId="172" fontId="10" fillId="5" borderId="5" xfId="2" applyNumberFormat="1" applyFont="1" applyFill="1" applyBorder="1"/>
    <xf numFmtId="171" fontId="0" fillId="0" borderId="7" xfId="0" applyNumberFormat="1" applyBorder="1"/>
    <xf numFmtId="171" fontId="0" fillId="5" borderId="5" xfId="0" applyNumberFormat="1" applyFill="1" applyBorder="1"/>
    <xf numFmtId="171" fontId="10" fillId="0" borderId="7" xfId="2" applyNumberFormat="1" applyFill="1" applyBorder="1"/>
    <xf numFmtId="171" fontId="10" fillId="0" borderId="0" xfId="2" applyNumberFormat="1" applyFill="1" applyBorder="1"/>
    <xf numFmtId="171" fontId="10" fillId="0" borderId="13" xfId="2" applyNumberFormat="1" applyFill="1" applyBorder="1"/>
    <xf numFmtId="171" fontId="10" fillId="5" borderId="5" xfId="2" applyNumberFormat="1" applyFill="1" applyBorder="1"/>
    <xf numFmtId="171" fontId="0" fillId="0" borderId="8" xfId="0" applyNumberFormat="1" applyBorder="1"/>
    <xf numFmtId="171" fontId="0" fillId="0" borderId="37" xfId="0" applyNumberFormat="1" applyBorder="1"/>
    <xf numFmtId="171" fontId="0" fillId="5" borderId="45" xfId="0" applyNumberFormat="1" applyFill="1" applyBorder="1"/>
    <xf numFmtId="171" fontId="0" fillId="0" borderId="51" xfId="0" applyNumberFormat="1" applyBorder="1"/>
    <xf numFmtId="171" fontId="11" fillId="0" borderId="7" xfId="0" applyNumberFormat="1" applyFont="1" applyBorder="1"/>
    <xf numFmtId="171" fontId="11" fillId="0" borderId="0" xfId="0" applyNumberFormat="1" applyFont="1"/>
    <xf numFmtId="171" fontId="11" fillId="0" borderId="13" xfId="0" applyNumberFormat="1" applyFont="1" applyBorder="1"/>
    <xf numFmtId="171" fontId="11" fillId="5" borderId="5" xfId="0" applyNumberFormat="1" applyFont="1" applyFill="1" applyBorder="1"/>
    <xf numFmtId="171" fontId="10" fillId="0" borderId="7" xfId="0" applyNumberFormat="1" applyFont="1" applyBorder="1"/>
    <xf numFmtId="171" fontId="10" fillId="0" borderId="13" xfId="0" applyNumberFormat="1" applyFont="1" applyBorder="1"/>
    <xf numFmtId="171" fontId="10" fillId="5" borderId="5" xfId="0" applyNumberFormat="1" applyFont="1" applyFill="1" applyBorder="1"/>
    <xf numFmtId="171" fontId="10" fillId="0" borderId="0" xfId="0" applyNumberFormat="1" applyFont="1"/>
    <xf numFmtId="171" fontId="11" fillId="0" borderId="27" xfId="0" applyNumberFormat="1" applyFont="1" applyBorder="1"/>
    <xf numFmtId="171" fontId="11" fillId="0" borderId="25" xfId="0" applyNumberFormat="1" applyFont="1" applyBorder="1"/>
    <xf numFmtId="171" fontId="11" fillId="0" borderId="26" xfId="0" applyNumberFormat="1" applyFont="1" applyBorder="1"/>
    <xf numFmtId="171" fontId="11" fillId="5" borderId="24" xfId="0" applyNumberFormat="1" applyFont="1" applyFill="1" applyBorder="1"/>
    <xf numFmtId="172" fontId="11" fillId="0" borderId="10" xfId="0" applyNumberFormat="1" applyFont="1" applyBorder="1"/>
    <xf numFmtId="172" fontId="11" fillId="0" borderId="9" xfId="0" applyNumberFormat="1" applyFont="1" applyBorder="1"/>
    <xf numFmtId="172" fontId="11" fillId="0" borderId="15" xfId="0" applyNumberFormat="1" applyFont="1" applyBorder="1"/>
    <xf numFmtId="172" fontId="11" fillId="5" borderId="46" xfId="0" applyNumberFormat="1" applyFont="1" applyFill="1" applyBorder="1"/>
    <xf numFmtId="172" fontId="0" fillId="0" borderId="7" xfId="0" applyNumberFormat="1" applyBorder="1"/>
    <xf numFmtId="172" fontId="0" fillId="0" borderId="0" xfId="0" applyNumberFormat="1"/>
    <xf numFmtId="172" fontId="0" fillId="0" borderId="13" xfId="0" applyNumberFormat="1" applyBorder="1"/>
    <xf numFmtId="172" fontId="0" fillId="5" borderId="5" xfId="0" applyNumberFormat="1" applyFill="1" applyBorder="1"/>
    <xf numFmtId="171" fontId="0" fillId="0" borderId="27" xfId="0" applyNumberFormat="1" applyBorder="1"/>
    <xf numFmtId="171" fontId="0" fillId="0" borderId="25" xfId="0" applyNumberFormat="1" applyBorder="1"/>
    <xf numFmtId="171" fontId="0" fillId="0" borderId="26" xfId="0" applyNumberFormat="1" applyBorder="1"/>
    <xf numFmtId="171" fontId="0" fillId="5" borderId="24" xfId="0" applyNumberFormat="1" applyFill="1" applyBorder="1"/>
    <xf numFmtId="172" fontId="10" fillId="0" borderId="7" xfId="1" applyNumberFormat="1" applyFill="1" applyBorder="1"/>
    <xf numFmtId="172" fontId="10" fillId="0" borderId="0" xfId="1" applyNumberFormat="1" applyFill="1" applyBorder="1"/>
    <xf numFmtId="172" fontId="10" fillId="0" borderId="13" xfId="1" applyNumberFormat="1" applyFill="1" applyBorder="1"/>
    <xf numFmtId="172" fontId="10" fillId="5" borderId="5" xfId="1" applyNumberFormat="1" applyFill="1" applyBorder="1"/>
    <xf numFmtId="171" fontId="0" fillId="0" borderId="52" xfId="0" applyNumberFormat="1" applyBorder="1"/>
    <xf numFmtId="172" fontId="10" fillId="5" borderId="13" xfId="2" applyNumberFormat="1" applyFont="1" applyFill="1" applyBorder="1"/>
    <xf numFmtId="171" fontId="0" fillId="5" borderId="13" xfId="0" applyNumberFormat="1" applyFill="1" applyBorder="1"/>
    <xf numFmtId="171" fontId="10" fillId="5" borderId="13" xfId="2" applyNumberFormat="1" applyFill="1" applyBorder="1"/>
    <xf numFmtId="171" fontId="0" fillId="5" borderId="37" xfId="0" applyNumberFormat="1" applyFill="1" applyBorder="1"/>
    <xf numFmtId="171" fontId="11" fillId="5" borderId="13" xfId="0" applyNumberFormat="1" applyFont="1" applyFill="1" applyBorder="1"/>
    <xf numFmtId="171" fontId="11" fillId="5" borderId="26" xfId="0" applyNumberFormat="1" applyFont="1" applyFill="1" applyBorder="1"/>
    <xf numFmtId="172" fontId="11" fillId="5" borderId="15" xfId="0" applyNumberFormat="1" applyFont="1" applyFill="1" applyBorder="1"/>
    <xf numFmtId="172" fontId="10" fillId="5" borderId="13" xfId="1" applyNumberFormat="1" applyFill="1" applyBorder="1"/>
    <xf numFmtId="172" fontId="0" fillId="5" borderId="13" xfId="0" applyNumberFormat="1" applyFill="1" applyBorder="1"/>
    <xf numFmtId="171" fontId="0" fillId="5" borderId="26" xfId="0" applyNumberFormat="1" applyFill="1" applyBorder="1"/>
    <xf numFmtId="171" fontId="0" fillId="0" borderId="31" xfId="0" applyNumberFormat="1" applyBorder="1"/>
    <xf numFmtId="171" fontId="11" fillId="0" borderId="8" xfId="0" applyNumberFormat="1" applyFont="1" applyBorder="1"/>
    <xf numFmtId="171" fontId="11" fillId="0" borderId="37" xfId="0" applyNumberFormat="1" applyFont="1" applyBorder="1"/>
    <xf numFmtId="171" fontId="11" fillId="5" borderId="45" xfId="0" applyNumberFormat="1" applyFont="1" applyFill="1" applyBorder="1"/>
    <xf numFmtId="171" fontId="11" fillId="0" borderId="51" xfId="0" applyNumberFormat="1" applyFont="1" applyBorder="1"/>
    <xf numFmtId="171" fontId="11" fillId="0" borderId="52" xfId="0" applyNumberFormat="1" applyFont="1" applyBorder="1"/>
    <xf numFmtId="171" fontId="10" fillId="0" borderId="27" xfId="0" applyNumberFormat="1" applyFont="1" applyBorder="1"/>
    <xf numFmtId="171" fontId="10" fillId="0" borderId="25" xfId="0" applyNumberFormat="1" applyFont="1" applyBorder="1"/>
    <xf numFmtId="171" fontId="10" fillId="0" borderId="26" xfId="0" applyNumberFormat="1" applyFont="1" applyBorder="1"/>
    <xf numFmtId="171" fontId="10" fillId="5" borderId="24" xfId="0" applyNumberFormat="1" applyFont="1" applyFill="1" applyBorder="1"/>
    <xf numFmtId="171" fontId="10" fillId="5" borderId="13" xfId="0" applyNumberFormat="1" applyFont="1" applyFill="1" applyBorder="1"/>
    <xf numFmtId="173" fontId="0" fillId="0" borderId="7" xfId="2" applyNumberFormat="1" applyFont="1" applyFill="1" applyBorder="1"/>
    <xf numFmtId="173" fontId="0" fillId="0" borderId="0" xfId="0" applyNumberFormat="1"/>
    <xf numFmtId="173" fontId="0" fillId="0" borderId="0" xfId="2" applyNumberFormat="1" applyFont="1" applyFill="1" applyBorder="1"/>
    <xf numFmtId="173" fontId="0" fillId="0" borderId="13" xfId="2" applyNumberFormat="1" applyFont="1" applyFill="1" applyBorder="1"/>
    <xf numFmtId="171" fontId="0" fillId="0" borderId="0" xfId="0" quotePrefix="1" applyNumberFormat="1"/>
    <xf numFmtId="171" fontId="0" fillId="0" borderId="2" xfId="0" applyNumberFormat="1" applyBorder="1"/>
    <xf numFmtId="171" fontId="0" fillId="0" borderId="14" xfId="0" applyNumberFormat="1" applyBorder="1"/>
    <xf numFmtId="171" fontId="10" fillId="0" borderId="8" xfId="0" applyNumberFormat="1" applyFont="1" applyBorder="1"/>
    <xf numFmtId="171" fontId="10" fillId="0" borderId="35" xfId="0" applyNumberFormat="1" applyFont="1" applyBorder="1"/>
    <xf numFmtId="171" fontId="10" fillId="0" borderId="14" xfId="0" applyNumberFormat="1" applyFont="1" applyBorder="1"/>
    <xf numFmtId="172" fontId="11" fillId="0" borderId="10" xfId="2" applyNumberFormat="1" applyFont="1" applyFill="1" applyBorder="1"/>
    <xf numFmtId="172" fontId="11" fillId="0" borderId="0" xfId="0" applyNumberFormat="1" applyFont="1"/>
    <xf numFmtId="172" fontId="11" fillId="0" borderId="9" xfId="2" applyNumberFormat="1" applyFont="1" applyFill="1" applyBorder="1"/>
    <xf numFmtId="172" fontId="11" fillId="0" borderId="15" xfId="2" applyNumberFormat="1" applyFont="1" applyFill="1" applyBorder="1"/>
    <xf numFmtId="172" fontId="11" fillId="0" borderId="17" xfId="0" applyNumberFormat="1" applyFont="1" applyBorder="1"/>
    <xf numFmtId="172" fontId="11" fillId="0" borderId="11" xfId="0" applyNumberFormat="1" applyFont="1" applyBorder="1"/>
    <xf numFmtId="172" fontId="11" fillId="0" borderId="16" xfId="2" applyNumberFormat="1" applyFont="1" applyFill="1" applyBorder="1"/>
    <xf numFmtId="172" fontId="10" fillId="0" borderId="0" xfId="0" applyNumberFormat="1" applyFont="1"/>
    <xf numFmtId="171" fontId="30" fillId="0" borderId="8" xfId="0" applyNumberFormat="1" applyFont="1" applyBorder="1"/>
    <xf numFmtId="171" fontId="30" fillId="0" borderId="0" xfId="0" applyNumberFormat="1" applyFont="1"/>
    <xf numFmtId="171" fontId="30" fillId="0" borderId="2" xfId="0" applyNumberFormat="1" applyFont="1" applyBorder="1"/>
    <xf numFmtId="171" fontId="30" fillId="0" borderId="14" xfId="0" applyNumberFormat="1" applyFont="1" applyBorder="1"/>
    <xf numFmtId="171" fontId="31" fillId="0" borderId="7" xfId="0" applyNumberFormat="1" applyFont="1" applyBorder="1"/>
    <xf numFmtId="171" fontId="31" fillId="0" borderId="0" xfId="0" applyNumberFormat="1" applyFont="1"/>
    <xf numFmtId="171" fontId="31" fillId="0" borderId="13" xfId="0" applyNumberFormat="1" applyFont="1" applyBorder="1"/>
    <xf numFmtId="173" fontId="11" fillId="0" borderId="0" xfId="0" applyNumberFormat="1" applyFont="1"/>
    <xf numFmtId="172" fontId="0" fillId="5" borderId="7" xfId="0" applyNumberFormat="1" applyFill="1" applyBorder="1"/>
    <xf numFmtId="172" fontId="0" fillId="5" borderId="0" xfId="0" applyNumberFormat="1" applyFill="1"/>
    <xf numFmtId="171" fontId="0" fillId="5" borderId="7" xfId="0" applyNumberFormat="1" applyFill="1" applyBorder="1"/>
    <xf numFmtId="171" fontId="0" fillId="5" borderId="0" xfId="0" applyNumberFormat="1" applyFill="1"/>
    <xf numFmtId="171" fontId="0" fillId="5" borderId="0" xfId="0" quotePrefix="1" applyNumberFormat="1" applyFill="1"/>
    <xf numFmtId="171" fontId="0" fillId="5" borderId="8" xfId="0" applyNumberFormat="1" applyFill="1" applyBorder="1"/>
    <xf numFmtId="171" fontId="0" fillId="5" borderId="2" xfId="0" applyNumberFormat="1" applyFill="1" applyBorder="1"/>
    <xf numFmtId="171" fontId="0" fillId="5" borderId="14" xfId="0" applyNumberFormat="1" applyFill="1" applyBorder="1"/>
    <xf numFmtId="171" fontId="11" fillId="5" borderId="7" xfId="0" applyNumberFormat="1" applyFont="1" applyFill="1" applyBorder="1"/>
    <xf numFmtId="171" fontId="11" fillId="5" borderId="0" xfId="0" applyNumberFormat="1" applyFont="1" applyFill="1"/>
    <xf numFmtId="171" fontId="10" fillId="5" borderId="7" xfId="0" applyNumberFormat="1" applyFont="1" applyFill="1" applyBorder="1"/>
    <xf numFmtId="171" fontId="10" fillId="5" borderId="0" xfId="0" applyNumberFormat="1" applyFont="1" applyFill="1"/>
    <xf numFmtId="171" fontId="10" fillId="5" borderId="8" xfId="0" applyNumberFormat="1" applyFont="1" applyFill="1" applyBorder="1"/>
    <xf numFmtId="171" fontId="10" fillId="5" borderId="35" xfId="0" applyNumberFormat="1" applyFont="1" applyFill="1" applyBorder="1"/>
    <xf numFmtId="171" fontId="10" fillId="5" borderId="14" xfId="0" applyNumberFormat="1" applyFont="1" applyFill="1" applyBorder="1"/>
    <xf numFmtId="172" fontId="11" fillId="5" borderId="10" xfId="0" applyNumberFormat="1" applyFont="1" applyFill="1" applyBorder="1"/>
    <xf numFmtId="172" fontId="11" fillId="5" borderId="9" xfId="0" applyNumberFormat="1" applyFont="1" applyFill="1" applyBorder="1"/>
    <xf numFmtId="172" fontId="11" fillId="5" borderId="15" xfId="2" applyNumberFormat="1" applyFont="1" applyFill="1" applyBorder="1"/>
    <xf numFmtId="172" fontId="11" fillId="17" borderId="9" xfId="0" applyNumberFormat="1" applyFont="1" applyFill="1" applyBorder="1"/>
    <xf numFmtId="171" fontId="0" fillId="17" borderId="13" xfId="0" applyNumberFormat="1" applyFill="1" applyBorder="1"/>
    <xf numFmtId="171" fontId="0" fillId="17" borderId="37" xfId="0" applyNumberFormat="1" applyFill="1" applyBorder="1"/>
    <xf numFmtId="171" fontId="11" fillId="17" borderId="13" xfId="0" applyNumberFormat="1" applyFont="1" applyFill="1" applyBorder="1"/>
    <xf numFmtId="171" fontId="11" fillId="17" borderId="26" xfId="0" applyNumberFormat="1" applyFont="1" applyFill="1" applyBorder="1"/>
    <xf numFmtId="172" fontId="11" fillId="17" borderId="15" xfId="0" applyNumberFormat="1" applyFont="1" applyFill="1" applyBorder="1"/>
    <xf numFmtId="172" fontId="0" fillId="17" borderId="13" xfId="0" applyNumberFormat="1" applyFill="1" applyBorder="1"/>
    <xf numFmtId="172" fontId="10" fillId="17" borderId="13" xfId="2" applyNumberFormat="1" applyFont="1" applyFill="1" applyBorder="1"/>
    <xf numFmtId="171" fontId="10" fillId="17" borderId="13" xfId="2" applyNumberFormat="1" applyFill="1" applyBorder="1"/>
    <xf numFmtId="172" fontId="10" fillId="17" borderId="13" xfId="1" applyNumberFormat="1" applyFill="1" applyBorder="1"/>
    <xf numFmtId="171" fontId="0" fillId="17" borderId="26" xfId="0" applyNumberFormat="1" applyFill="1" applyBorder="1"/>
    <xf numFmtId="171" fontId="10" fillId="17" borderId="13" xfId="0" applyNumberFormat="1" applyFont="1" applyFill="1" applyBorder="1"/>
    <xf numFmtId="171" fontId="11" fillId="17" borderId="37" xfId="0" applyNumberFormat="1" applyFont="1" applyFill="1" applyBorder="1"/>
    <xf numFmtId="171" fontId="10" fillId="17" borderId="26" xfId="0" applyNumberFormat="1" applyFont="1" applyFill="1" applyBorder="1"/>
    <xf numFmtId="172" fontId="0" fillId="0" borderId="7" xfId="2" applyNumberFormat="1" applyFont="1" applyFill="1" applyBorder="1"/>
    <xf numFmtId="172" fontId="0" fillId="0" borderId="0" xfId="2" applyNumberFormat="1" applyFont="1" applyFill="1" applyBorder="1"/>
    <xf numFmtId="172" fontId="0" fillId="0" borderId="13" xfId="2" applyNumberFormat="1" applyFont="1" applyFill="1" applyBorder="1"/>
    <xf numFmtId="171" fontId="0" fillId="17" borderId="7" xfId="0" applyNumberFormat="1" applyFill="1" applyBorder="1"/>
    <xf numFmtId="171" fontId="11" fillId="17" borderId="7" xfId="0" applyNumberFormat="1" applyFont="1" applyFill="1" applyBorder="1"/>
    <xf numFmtId="171" fontId="10" fillId="17" borderId="7" xfId="0" applyNumberFormat="1" applyFont="1" applyFill="1" applyBorder="1"/>
    <xf numFmtId="172" fontId="11" fillId="17" borderId="15" xfId="2" applyNumberFormat="1" applyFont="1" applyFill="1" applyBorder="1"/>
    <xf numFmtId="42" fontId="11" fillId="0" borderId="10" xfId="0" applyNumberFormat="1" applyFont="1" applyBorder="1"/>
    <xf numFmtId="42" fontId="11" fillId="0" borderId="9" xfId="0" applyNumberFormat="1" applyFont="1" applyBorder="1"/>
    <xf numFmtId="42" fontId="11" fillId="0" borderId="15" xfId="0" applyNumberFormat="1" applyFont="1" applyBorder="1"/>
    <xf numFmtId="42" fontId="11" fillId="5" borderId="46" xfId="0" applyNumberFormat="1" applyFont="1" applyFill="1" applyBorder="1"/>
    <xf numFmtId="42" fontId="11" fillId="5" borderId="15" xfId="0" applyNumberFormat="1" applyFont="1" applyFill="1" applyBorder="1"/>
    <xf numFmtId="42" fontId="11" fillId="17" borderId="15" xfId="0" applyNumberFormat="1" applyFont="1" applyFill="1" applyBorder="1"/>
    <xf numFmtId="174" fontId="0" fillId="0" borderId="25" xfId="0" applyNumberFormat="1" applyBorder="1" applyAlignment="1">
      <alignment horizontal="center"/>
    </xf>
    <xf numFmtId="174" fontId="0" fillId="0" borderId="26" xfId="0" applyNumberFormat="1" applyBorder="1" applyAlignment="1">
      <alignment horizontal="center"/>
    </xf>
    <xf numFmtId="174" fontId="0" fillId="0" borderId="0" xfId="0" applyNumberFormat="1" applyAlignment="1">
      <alignment horizontal="center"/>
    </xf>
    <xf numFmtId="174" fontId="0" fillId="0" borderId="7" xfId="0" applyNumberFormat="1" applyBorder="1" applyAlignment="1">
      <alignment horizontal="center"/>
    </xf>
    <xf numFmtId="174" fontId="0" fillId="5" borderId="24" xfId="0" applyNumberFormat="1" applyFill="1" applyBorder="1" applyAlignment="1">
      <alignment horizontal="center"/>
    </xf>
    <xf numFmtId="174" fontId="0" fillId="5" borderId="5" xfId="0" applyNumberFormat="1" applyFill="1" applyBorder="1" applyAlignment="1">
      <alignment horizontal="center"/>
    </xf>
    <xf numFmtId="174" fontId="54" fillId="0" borderId="25" xfId="0" applyNumberFormat="1" applyFont="1" applyBorder="1" applyAlignment="1">
      <alignment horizontal="center"/>
    </xf>
    <xf numFmtId="174" fontId="54" fillId="0" borderId="7" xfId="0" applyNumberFormat="1" applyFont="1" applyBorder="1" applyAlignment="1">
      <alignment horizontal="center"/>
    </xf>
    <xf numFmtId="174" fontId="10" fillId="0" borderId="7" xfId="0" applyNumberFormat="1" applyFont="1" applyBorder="1" applyAlignment="1">
      <alignment horizontal="center"/>
    </xf>
    <xf numFmtId="174" fontId="10" fillId="0" borderId="0" xfId="0" applyNumberFormat="1" applyFont="1" applyAlignment="1">
      <alignment horizontal="center"/>
    </xf>
    <xf numFmtId="174" fontId="10" fillId="0" borderId="13" xfId="0" applyNumberFormat="1" applyFont="1" applyBorder="1" applyAlignment="1">
      <alignment horizontal="center"/>
    </xf>
    <xf numFmtId="2" fontId="10" fillId="0" borderId="13" xfId="2" applyNumberFormat="1" applyFill="1" applyBorder="1"/>
    <xf numFmtId="174" fontId="0" fillId="0" borderId="27" xfId="0" applyNumberFormat="1" applyBorder="1" applyAlignment="1">
      <alignment horizontal="center"/>
    </xf>
    <xf numFmtId="174" fontId="0" fillId="5" borderId="26" xfId="0" applyNumberFormat="1" applyFill="1" applyBorder="1" applyAlignment="1">
      <alignment horizontal="center"/>
    </xf>
    <xf numFmtId="0" fontId="11" fillId="18" borderId="22" xfId="0" applyFont="1" applyFill="1" applyBorder="1" applyAlignment="1">
      <alignment horizontal="center"/>
    </xf>
    <xf numFmtId="0" fontId="0" fillId="18" borderId="11" xfId="0" applyFill="1" applyBorder="1"/>
    <xf numFmtId="0" fontId="11" fillId="5" borderId="34" xfId="0" applyFont="1" applyFill="1" applyBorder="1" applyAlignment="1">
      <alignment horizontal="center"/>
    </xf>
    <xf numFmtId="0" fontId="11" fillId="17" borderId="44" xfId="0" applyFont="1" applyFill="1" applyBorder="1" applyAlignment="1">
      <alignment horizontal="center" wrapText="1"/>
    </xf>
    <xf numFmtId="2" fontId="10" fillId="5" borderId="5" xfId="2" applyNumberFormat="1" applyFill="1" applyBorder="1"/>
    <xf numFmtId="0" fontId="11" fillId="18" borderId="23" xfId="0" applyFont="1" applyFill="1" applyBorder="1" applyAlignment="1">
      <alignment horizontal="center"/>
    </xf>
    <xf numFmtId="166" fontId="11" fillId="0" borderId="54" xfId="0" applyNumberFormat="1" applyFont="1" applyBorder="1"/>
    <xf numFmtId="166" fontId="11" fillId="5" borderId="53" xfId="0" applyNumberFormat="1" applyFont="1" applyFill="1" applyBorder="1"/>
    <xf numFmtId="165" fontId="10" fillId="0" borderId="0" xfId="203" applyNumberFormat="1" applyFont="1" applyFill="1" applyBorder="1"/>
    <xf numFmtId="15" fontId="11" fillId="0" borderId="0" xfId="0" quotePrefix="1" applyNumberFormat="1" applyFont="1" applyAlignment="1">
      <alignment horizontal="center"/>
    </xf>
    <xf numFmtId="169" fontId="11" fillId="0" borderId="0" xfId="203" applyNumberFormat="1" applyFont="1" applyBorder="1" applyAlignment="1">
      <alignment horizontal="center" wrapText="1"/>
    </xf>
    <xf numFmtId="168" fontId="0" fillId="17" borderId="6" xfId="0" applyNumberFormat="1" applyFill="1" applyBorder="1"/>
    <xf numFmtId="168" fontId="0" fillId="17" borderId="12" xfId="0" applyNumberFormat="1" applyFill="1" applyBorder="1"/>
    <xf numFmtId="172" fontId="0" fillId="17" borderId="7" xfId="0" applyNumberFormat="1" applyFill="1" applyBorder="1"/>
    <xf numFmtId="171" fontId="0" fillId="17" borderId="8" xfId="0" applyNumberFormat="1" applyFill="1" applyBorder="1"/>
    <xf numFmtId="171" fontId="10" fillId="17" borderId="8" xfId="0" applyNumberFormat="1" applyFont="1" applyFill="1" applyBorder="1"/>
    <xf numFmtId="165" fontId="10" fillId="17" borderId="8" xfId="0" applyNumberFormat="1" applyFont="1" applyFill="1" applyBorder="1"/>
    <xf numFmtId="165" fontId="10" fillId="17" borderId="37" xfId="0" applyNumberFormat="1" applyFont="1" applyFill="1" applyBorder="1"/>
    <xf numFmtId="172" fontId="11" fillId="17" borderId="10" xfId="0" applyNumberFormat="1" applyFont="1" applyFill="1" applyBorder="1"/>
    <xf numFmtId="0" fontId="11" fillId="17" borderId="17" xfId="0" applyFont="1" applyFill="1" applyBorder="1"/>
    <xf numFmtId="0" fontId="11" fillId="17" borderId="11" xfId="0" applyFont="1" applyFill="1" applyBorder="1"/>
    <xf numFmtId="0" fontId="11" fillId="17" borderId="16" xfId="0" applyFont="1" applyFill="1" applyBorder="1"/>
    <xf numFmtId="164" fontId="0" fillId="0" borderId="0" xfId="1" applyNumberFormat="1" applyFont="1"/>
    <xf numFmtId="164" fontId="0" fillId="0" borderId="0" xfId="0" applyNumberFormat="1"/>
    <xf numFmtId="171" fontId="11" fillId="0" borderId="10" xfId="0" applyNumberFormat="1" applyFont="1" applyBorder="1"/>
    <xf numFmtId="171" fontId="11" fillId="0" borderId="9" xfId="0" applyNumberFormat="1" applyFont="1" applyBorder="1"/>
    <xf numFmtId="174" fontId="0" fillId="5" borderId="13" xfId="0" applyNumberFormat="1" applyFill="1" applyBorder="1" applyAlignment="1">
      <alignment horizontal="center"/>
    </xf>
    <xf numFmtId="171" fontId="11" fillId="0" borderId="15" xfId="0" applyNumberFormat="1" applyFont="1" applyBorder="1"/>
    <xf numFmtId="165" fontId="9" fillId="17" borderId="0" xfId="203" applyNumberFormat="1" applyFont="1" applyFill="1"/>
    <xf numFmtId="165" fontId="10" fillId="17" borderId="0" xfId="61" applyNumberFormat="1" applyFill="1"/>
    <xf numFmtId="165" fontId="10" fillId="17" borderId="0" xfId="61" applyNumberFormat="1" applyFill="1" applyAlignment="1" applyProtection="1">
      <alignment vertical="center"/>
      <protection locked="0"/>
    </xf>
    <xf numFmtId="165" fontId="10" fillId="17" borderId="0" xfId="203" applyNumberFormat="1" applyFont="1" applyFill="1"/>
    <xf numFmtId="165" fontId="10" fillId="17" borderId="47" xfId="61" applyNumberFormat="1" applyFill="1" applyBorder="1" applyAlignment="1" applyProtection="1">
      <alignment vertical="center"/>
      <protection locked="0"/>
    </xf>
    <xf numFmtId="165" fontId="9" fillId="17" borderId="0" xfId="203" applyNumberFormat="1" applyFont="1" applyFill="1" applyBorder="1"/>
    <xf numFmtId="44" fontId="10" fillId="17" borderId="5" xfId="2" applyFill="1" applyBorder="1"/>
    <xf numFmtId="9" fontId="10" fillId="17" borderId="5" xfId="16" applyFill="1" applyBorder="1"/>
    <xf numFmtId="41" fontId="0" fillId="17" borderId="5" xfId="0" applyNumberFormat="1" applyFill="1" applyBorder="1" applyAlignment="1">
      <alignment horizontal="center"/>
    </xf>
    <xf numFmtId="41" fontId="10" fillId="17" borderId="5" xfId="1" applyNumberFormat="1" applyFill="1" applyBorder="1"/>
    <xf numFmtId="172" fontId="10" fillId="17" borderId="5" xfId="1" applyNumberFormat="1" applyFill="1" applyBorder="1"/>
    <xf numFmtId="166" fontId="0" fillId="17" borderId="5" xfId="0" applyNumberFormat="1" applyFill="1" applyBorder="1"/>
    <xf numFmtId="172" fontId="0" fillId="17" borderId="5" xfId="0" applyNumberFormat="1" applyFill="1" applyBorder="1"/>
    <xf numFmtId="171" fontId="0" fillId="17" borderId="5" xfId="0" applyNumberFormat="1" applyFill="1" applyBorder="1"/>
    <xf numFmtId="165" fontId="0" fillId="17" borderId="45" xfId="0" applyNumberFormat="1" applyFill="1" applyBorder="1"/>
    <xf numFmtId="172" fontId="11" fillId="17" borderId="46" xfId="0" applyNumberFormat="1" applyFont="1" applyFill="1" applyBorder="1"/>
    <xf numFmtId="166" fontId="11" fillId="17" borderId="5" xfId="0" applyNumberFormat="1" applyFont="1" applyFill="1" applyBorder="1"/>
    <xf numFmtId="9" fontId="10" fillId="17" borderId="34" xfId="16" applyFill="1" applyBorder="1"/>
    <xf numFmtId="0" fontId="11" fillId="17" borderId="44" xfId="0" applyFont="1" applyFill="1" applyBorder="1" applyAlignment="1">
      <alignment horizontal="center"/>
    </xf>
    <xf numFmtId="172" fontId="10" fillId="17" borderId="5" xfId="2" applyNumberFormat="1" applyFont="1" applyFill="1" applyBorder="1"/>
    <xf numFmtId="171" fontId="10" fillId="17" borderId="5" xfId="2" applyNumberFormat="1" applyFill="1" applyBorder="1"/>
    <xf numFmtId="171" fontId="0" fillId="17" borderId="45" xfId="0" applyNumberFormat="1" applyFill="1" applyBorder="1"/>
    <xf numFmtId="171" fontId="11" fillId="17" borderId="5" xfId="0" applyNumberFormat="1" applyFont="1" applyFill="1" applyBorder="1"/>
    <xf numFmtId="171" fontId="10" fillId="17" borderId="5" xfId="0" applyNumberFormat="1" applyFont="1" applyFill="1" applyBorder="1"/>
    <xf numFmtId="171" fontId="11" fillId="17" borderId="24" xfId="0" applyNumberFormat="1" applyFont="1" applyFill="1" applyBorder="1"/>
    <xf numFmtId="165" fontId="0" fillId="17" borderId="5" xfId="0" applyNumberFormat="1" applyFill="1" applyBorder="1"/>
    <xf numFmtId="0" fontId="0" fillId="17" borderId="5" xfId="0" applyFill="1" applyBorder="1"/>
    <xf numFmtId="9" fontId="0" fillId="17" borderId="5" xfId="0" applyNumberFormat="1" applyFill="1" applyBorder="1" applyAlignment="1">
      <alignment horizontal="right"/>
    </xf>
    <xf numFmtId="9" fontId="10" fillId="17" borderId="5" xfId="16" applyFont="1" applyFill="1" applyBorder="1"/>
    <xf numFmtId="41" fontId="0" fillId="17" borderId="5" xfId="0" applyNumberFormat="1" applyFill="1" applyBorder="1"/>
    <xf numFmtId="171" fontId="0" fillId="17" borderId="24" xfId="0" applyNumberFormat="1" applyFill="1" applyBorder="1"/>
    <xf numFmtId="0" fontId="0" fillId="17" borderId="34" xfId="0" applyFill="1" applyBorder="1"/>
    <xf numFmtId="165" fontId="9" fillId="17" borderId="9" xfId="203" applyNumberFormat="1" applyFont="1" applyFill="1" applyBorder="1"/>
    <xf numFmtId="168" fontId="11" fillId="17" borderId="0" xfId="0" applyNumberFormat="1" applyFont="1" applyFill="1" applyAlignment="1">
      <alignment horizontal="center"/>
    </xf>
    <xf numFmtId="0" fontId="11" fillId="17" borderId="0" xfId="0" applyFont="1" applyFill="1" applyAlignment="1">
      <alignment horizontal="center"/>
    </xf>
    <xf numFmtId="171" fontId="10" fillId="0" borderId="52" xfId="0" applyNumberFormat="1" applyFont="1" applyBorder="1"/>
    <xf numFmtId="171" fontId="10" fillId="0" borderId="37" xfId="0" applyNumberFormat="1" applyFont="1" applyBorder="1"/>
    <xf numFmtId="168" fontId="0" fillId="0" borderId="13" xfId="0" applyNumberFormat="1" applyBorder="1"/>
    <xf numFmtId="171" fontId="30" fillId="0" borderId="52" xfId="0" applyNumberFormat="1" applyFont="1" applyBorder="1"/>
    <xf numFmtId="171" fontId="30" fillId="0" borderId="37" xfId="0" applyNumberFormat="1" applyFont="1" applyBorder="1"/>
    <xf numFmtId="165" fontId="30" fillId="0" borderId="52" xfId="0" applyNumberFormat="1" applyFont="1" applyBorder="1"/>
    <xf numFmtId="165" fontId="30" fillId="0" borderId="37" xfId="0" applyNumberFormat="1" applyFont="1" applyBorder="1"/>
    <xf numFmtId="172" fontId="0" fillId="17" borderId="0" xfId="0" applyNumberFormat="1" applyFill="1"/>
    <xf numFmtId="171" fontId="0" fillId="17" borderId="0" xfId="0" applyNumberFormat="1" applyFill="1"/>
    <xf numFmtId="171" fontId="0" fillId="17" borderId="0" xfId="0" quotePrefix="1" applyNumberFormat="1" applyFill="1"/>
    <xf numFmtId="171" fontId="0" fillId="17" borderId="52" xfId="0" applyNumberFormat="1" applyFill="1" applyBorder="1"/>
    <xf numFmtId="171" fontId="11" fillId="17" borderId="0" xfId="0" applyNumberFormat="1" applyFont="1" applyFill="1"/>
    <xf numFmtId="171" fontId="10" fillId="17" borderId="0" xfId="0" applyNumberFormat="1" applyFont="1" applyFill="1"/>
    <xf numFmtId="171" fontId="10" fillId="17" borderId="52" xfId="0" applyNumberFormat="1" applyFont="1" applyFill="1" applyBorder="1"/>
    <xf numFmtId="171" fontId="10" fillId="17" borderId="37" xfId="0" applyNumberFormat="1" applyFont="1" applyFill="1" applyBorder="1"/>
    <xf numFmtId="165" fontId="10" fillId="17" borderId="0" xfId="0" applyNumberFormat="1" applyFont="1" applyFill="1"/>
    <xf numFmtId="165" fontId="10" fillId="17" borderId="52" xfId="0" applyNumberFormat="1" applyFont="1" applyFill="1" applyBorder="1"/>
    <xf numFmtId="0" fontId="24" fillId="0" borderId="0" xfId="0" applyFont="1" applyAlignment="1">
      <alignment horizontal="center"/>
    </xf>
    <xf numFmtId="0" fontId="25" fillId="0" borderId="0" xfId="0" applyFont="1" applyAlignment="1">
      <alignment horizontal="center" wrapText="1"/>
    </xf>
    <xf numFmtId="0" fontId="26" fillId="0" borderId="0" xfId="0" quotePrefix="1" applyFont="1" applyAlignment="1">
      <alignment horizontal="center"/>
    </xf>
    <xf numFmtId="0" fontId="26" fillId="0" borderId="0" xfId="0" applyFont="1" applyAlignment="1">
      <alignment horizontal="center"/>
    </xf>
    <xf numFmtId="0" fontId="15" fillId="0" borderId="0" xfId="0" applyFont="1" applyAlignment="1">
      <alignment horizontal="center"/>
    </xf>
    <xf numFmtId="0" fontId="28" fillId="0" borderId="0" xfId="0" applyFont="1" applyAlignment="1">
      <alignment horizontal="center"/>
    </xf>
    <xf numFmtId="0" fontId="14" fillId="0" borderId="0" xfId="0" applyFont="1" applyAlignment="1">
      <alignment horizontal="center"/>
    </xf>
    <xf numFmtId="0" fontId="15" fillId="0" borderId="0" xfId="0" applyFont="1" applyAlignment="1">
      <alignment horizontal="center" wrapText="1"/>
    </xf>
    <xf numFmtId="0" fontId="10" fillId="0" borderId="0" xfId="0" applyFont="1" applyAlignment="1">
      <alignment horizontal="center" wrapText="1"/>
    </xf>
    <xf numFmtId="0" fontId="10" fillId="0" borderId="0" xfId="0" applyFont="1" applyAlignment="1">
      <alignment horizontal="left"/>
    </xf>
    <xf numFmtId="0" fontId="10" fillId="0" borderId="0" xfId="0" quotePrefix="1" applyFont="1" applyAlignment="1">
      <alignment horizontal="left"/>
    </xf>
    <xf numFmtId="0" fontId="10" fillId="0" borderId="0" xfId="0" quotePrefix="1" applyFont="1" applyAlignment="1">
      <alignment horizontal="left" wrapText="1"/>
    </xf>
    <xf numFmtId="0" fontId="10" fillId="0" borderId="0" xfId="0" applyFont="1" applyAlignment="1">
      <alignment horizontal="left" wrapText="1"/>
    </xf>
    <xf numFmtId="0" fontId="11" fillId="0" borderId="28" xfId="0" applyFont="1" applyBorder="1" applyAlignment="1">
      <alignment horizontal="center" wrapText="1"/>
    </xf>
    <xf numFmtId="0" fontId="0" fillId="0" borderId="22" xfId="0" applyBorder="1"/>
    <xf numFmtId="0" fontId="0" fillId="0" borderId="23" xfId="0" applyBorder="1"/>
    <xf numFmtId="0" fontId="0" fillId="0" borderId="22" xfId="0" applyBorder="1" applyAlignment="1">
      <alignment wrapText="1"/>
    </xf>
    <xf numFmtId="0" fontId="0" fillId="0" borderId="23" xfId="0" applyBorder="1" applyAlignment="1">
      <alignment wrapText="1"/>
    </xf>
    <xf numFmtId="0" fontId="53" fillId="0" borderId="28" xfId="0" applyFont="1" applyBorder="1" applyAlignment="1">
      <alignment horizontal="center" wrapText="1"/>
    </xf>
    <xf numFmtId="0" fontId="11" fillId="18" borderId="28" xfId="0" applyFont="1" applyFill="1" applyBorder="1" applyAlignment="1">
      <alignment horizontal="center" wrapText="1"/>
    </xf>
    <xf numFmtId="0" fontId="0" fillId="18" borderId="22" xfId="0" applyFill="1" applyBorder="1"/>
    <xf numFmtId="0" fontId="0" fillId="18" borderId="23" xfId="0" applyFill="1" applyBorder="1"/>
    <xf numFmtId="0" fontId="0" fillId="0" borderId="0" xfId="0" applyAlignment="1">
      <alignment horizontal="left"/>
    </xf>
    <xf numFmtId="0" fontId="11" fillId="5" borderId="28" xfId="0" applyFont="1" applyFill="1" applyBorder="1" applyAlignment="1">
      <alignment horizontal="center" wrapText="1"/>
    </xf>
    <xf numFmtId="0" fontId="11" fillId="5" borderId="22" xfId="0" applyFont="1" applyFill="1" applyBorder="1" applyAlignment="1">
      <alignment horizontal="center" wrapText="1"/>
    </xf>
    <xf numFmtId="0" fontId="11" fillId="5" borderId="23" xfId="0" applyFont="1" applyFill="1" applyBorder="1" applyAlignment="1">
      <alignment horizontal="center" wrapText="1"/>
    </xf>
    <xf numFmtId="0" fontId="0" fillId="0" borderId="0" xfId="0" applyAlignment="1">
      <alignment horizontal="center"/>
    </xf>
    <xf numFmtId="0" fontId="11" fillId="0" borderId="22" xfId="0" applyFont="1" applyBorder="1" applyAlignment="1">
      <alignment horizontal="center" wrapText="1"/>
    </xf>
    <xf numFmtId="0" fontId="11" fillId="0" borderId="23" xfId="0" applyFont="1" applyBorder="1" applyAlignment="1">
      <alignment horizontal="center" wrapText="1"/>
    </xf>
    <xf numFmtId="0" fontId="11" fillId="8" borderId="28" xfId="0" applyFont="1" applyFill="1" applyBorder="1" applyAlignment="1">
      <alignment horizontal="center" wrapText="1"/>
    </xf>
    <xf numFmtId="0" fontId="11" fillId="8" borderId="22" xfId="0" applyFont="1" applyFill="1" applyBorder="1" applyAlignment="1">
      <alignment horizontal="center" wrapText="1"/>
    </xf>
    <xf numFmtId="0" fontId="11" fillId="8" borderId="23" xfId="0" applyFont="1" applyFill="1" applyBorder="1" applyAlignment="1">
      <alignment horizontal="center" wrapText="1"/>
    </xf>
    <xf numFmtId="0" fontId="11" fillId="7" borderId="28" xfId="0" applyFont="1" applyFill="1" applyBorder="1" applyAlignment="1">
      <alignment horizontal="center" wrapText="1"/>
    </xf>
    <xf numFmtId="0" fontId="11" fillId="7" borderId="22" xfId="0" applyFont="1" applyFill="1" applyBorder="1" applyAlignment="1">
      <alignment horizontal="center" wrapText="1"/>
    </xf>
    <xf numFmtId="0" fontId="11" fillId="7" borderId="23" xfId="0" applyFont="1" applyFill="1" applyBorder="1" applyAlignment="1">
      <alignment horizontal="center" wrapText="1"/>
    </xf>
    <xf numFmtId="0" fontId="10" fillId="0" borderId="0" xfId="0" applyFont="1" applyAlignment="1">
      <alignment horizontal="left" vertical="top" wrapText="1"/>
    </xf>
    <xf numFmtId="0" fontId="11" fillId="0" borderId="48" xfId="0" applyFont="1" applyBorder="1" applyAlignment="1">
      <alignment horizontal="center"/>
    </xf>
    <xf numFmtId="0" fontId="11" fillId="0" borderId="49" xfId="0" applyFont="1" applyBorder="1" applyAlignment="1">
      <alignment horizontal="center"/>
    </xf>
    <xf numFmtId="0" fontId="11" fillId="0" borderId="50" xfId="0" applyFont="1" applyBorder="1" applyAlignment="1">
      <alignment horizontal="center"/>
    </xf>
    <xf numFmtId="0" fontId="34" fillId="0" borderId="0" xfId="0" applyFont="1" applyAlignment="1">
      <alignment horizontal="left"/>
    </xf>
    <xf numFmtId="0" fontId="10" fillId="0" borderId="0" xfId="0" applyFont="1" applyAlignment="1">
      <alignment horizontal="left" vertical="center" wrapText="1"/>
    </xf>
    <xf numFmtId="0" fontId="11" fillId="17" borderId="48" xfId="0" applyFont="1" applyFill="1" applyBorder="1" applyAlignment="1">
      <alignment horizontal="center"/>
    </xf>
    <xf numFmtId="0" fontId="11" fillId="17" borderId="49" xfId="0" applyFont="1" applyFill="1" applyBorder="1" applyAlignment="1">
      <alignment horizontal="center"/>
    </xf>
    <xf numFmtId="0" fontId="11" fillId="17" borderId="50" xfId="0" applyFont="1" applyFill="1" applyBorder="1" applyAlignment="1">
      <alignment horizontal="center"/>
    </xf>
    <xf numFmtId="0" fontId="29" fillId="0" borderId="0" xfId="0" applyFont="1" applyAlignment="1">
      <alignment horizontal="center"/>
    </xf>
  </cellXfs>
  <cellStyles count="462">
    <cellStyle name="Calculated Column - IBM Cognos" xfId="44" xr:uid="{00000000-0005-0000-0000-000000000000}"/>
    <cellStyle name="Calculated Column - IBM Cognos 2" xfId="108" xr:uid="{00000000-0005-0000-0000-000001000000}"/>
    <cellStyle name="Calculated Column Name - IBM Cognos" xfId="42" xr:uid="{00000000-0005-0000-0000-000002000000}"/>
    <cellStyle name="Calculated Column Name - IBM Cognos 2" xfId="106" xr:uid="{00000000-0005-0000-0000-000003000000}"/>
    <cellStyle name="Calculated Row - IBM Cognos" xfId="45" xr:uid="{00000000-0005-0000-0000-000004000000}"/>
    <cellStyle name="Calculated Row - IBM Cognos 2" xfId="109" xr:uid="{00000000-0005-0000-0000-000005000000}"/>
    <cellStyle name="Calculated Row Name - IBM Cognos" xfId="43" xr:uid="{00000000-0005-0000-0000-000006000000}"/>
    <cellStyle name="Calculated Row Name - IBM Cognos 2" xfId="107" xr:uid="{00000000-0005-0000-0000-000007000000}"/>
    <cellStyle name="Column Name - IBM Cognos" xfId="26" xr:uid="{00000000-0005-0000-0000-000008000000}"/>
    <cellStyle name="Column Name - IBM Cognos 2" xfId="55" xr:uid="{00000000-0005-0000-0000-000009000000}"/>
    <cellStyle name="Column Name - IBM Cognos 2 2" xfId="135" xr:uid="{00000000-0005-0000-0000-00000A000000}"/>
    <cellStyle name="Column Name - IBM Cognos 2 2 2" xfId="204" xr:uid="{00000000-0005-0000-0000-00000B000000}"/>
    <cellStyle name="Column Name - IBM Cognos 2 2 2 2" xfId="392" xr:uid="{00000000-0005-0000-0000-00000C000000}"/>
    <cellStyle name="Column Name - IBM Cognos 2 2 3" xfId="325" xr:uid="{00000000-0005-0000-0000-00000D000000}"/>
    <cellStyle name="Column Name - IBM Cognos 2 3" xfId="171" xr:uid="{00000000-0005-0000-0000-00000E000000}"/>
    <cellStyle name="Column Name - IBM Cognos 2 3 2" xfId="258" xr:uid="{00000000-0005-0000-0000-00000F000000}"/>
    <cellStyle name="Column Name - IBM Cognos 2 3 2 2" xfId="432" xr:uid="{00000000-0005-0000-0000-000010000000}"/>
    <cellStyle name="Column Name - IBM Cognos 2 3 3" xfId="361" xr:uid="{00000000-0005-0000-0000-000011000000}"/>
    <cellStyle name="Column Name - IBM Cognos 2 4" xfId="292" xr:uid="{00000000-0005-0000-0000-000012000000}"/>
    <cellStyle name="Column Name - IBM Cognos 3" xfId="97" xr:uid="{00000000-0005-0000-0000-000013000000}"/>
    <cellStyle name="Column Template - IBM Cognos" xfId="37" xr:uid="{00000000-0005-0000-0000-000014000000}"/>
    <cellStyle name="Column Template - IBM Cognos 2" xfId="99" xr:uid="{00000000-0005-0000-0000-000015000000}"/>
    <cellStyle name="Comma" xfId="1" builtinId="3"/>
    <cellStyle name="Comma 2" xfId="17" xr:uid="{00000000-0005-0000-0000-000017000000}"/>
    <cellStyle name="Comma 2 2" xfId="64" xr:uid="{00000000-0005-0000-0000-000018000000}"/>
    <cellStyle name="Comma 2 2 2" xfId="65" xr:uid="{00000000-0005-0000-0000-000019000000}"/>
    <cellStyle name="Comma 2 2 2 2" xfId="139" xr:uid="{00000000-0005-0000-0000-00001A000000}"/>
    <cellStyle name="Comma 2 2 2 2 2" xfId="205" xr:uid="{00000000-0005-0000-0000-00001B000000}"/>
    <cellStyle name="Comma 2 2 2 2 2 2" xfId="393" xr:uid="{00000000-0005-0000-0000-00001C000000}"/>
    <cellStyle name="Comma 2 2 2 2 3" xfId="329" xr:uid="{00000000-0005-0000-0000-00001D000000}"/>
    <cellStyle name="Comma 2 2 2 3" xfId="175" xr:uid="{00000000-0005-0000-0000-00001E000000}"/>
    <cellStyle name="Comma 2 2 2 3 2" xfId="262" xr:uid="{00000000-0005-0000-0000-00001F000000}"/>
    <cellStyle name="Comma 2 2 2 3 2 2" xfId="436" xr:uid="{00000000-0005-0000-0000-000020000000}"/>
    <cellStyle name="Comma 2 2 2 3 3" xfId="365" xr:uid="{00000000-0005-0000-0000-000021000000}"/>
    <cellStyle name="Comma 2 2 2 4" xfId="296" xr:uid="{00000000-0005-0000-0000-000022000000}"/>
    <cellStyle name="Comma 2 3" xfId="25" xr:uid="{00000000-0005-0000-0000-000023000000}"/>
    <cellStyle name="Comma 2 3 2" xfId="206" xr:uid="{00000000-0005-0000-0000-000024000000}"/>
    <cellStyle name="Comma 2 3 2 2" xfId="394" xr:uid="{00000000-0005-0000-0000-000025000000}"/>
    <cellStyle name="Comma 2 3 3" xfId="289" xr:uid="{00000000-0005-0000-0000-000026000000}"/>
    <cellStyle name="Comma 2 4" xfId="132" xr:uid="{00000000-0005-0000-0000-000027000000}"/>
    <cellStyle name="Comma 2 4 2" xfId="207" xr:uid="{00000000-0005-0000-0000-000028000000}"/>
    <cellStyle name="Comma 2 4 2 2" xfId="395" xr:uid="{00000000-0005-0000-0000-000029000000}"/>
    <cellStyle name="Comma 2 4 3" xfId="322" xr:uid="{00000000-0005-0000-0000-00002A000000}"/>
    <cellStyle name="Comma 2 5" xfId="168" xr:uid="{00000000-0005-0000-0000-00002B000000}"/>
    <cellStyle name="Comma 2 5 2" xfId="255" xr:uid="{00000000-0005-0000-0000-00002C000000}"/>
    <cellStyle name="Comma 2 5 2 2" xfId="429" xr:uid="{00000000-0005-0000-0000-00002D000000}"/>
    <cellStyle name="Comma 2 5 3" xfId="358" xr:uid="{00000000-0005-0000-0000-00002E000000}"/>
    <cellStyle name="Comma 2 6" xfId="203" xr:uid="{00000000-0005-0000-0000-00002F000000}"/>
    <cellStyle name="Comma 2 6 2" xfId="391" xr:uid="{00000000-0005-0000-0000-000030000000}"/>
    <cellStyle name="Comma 2 7" xfId="288" xr:uid="{00000000-0005-0000-0000-000031000000}"/>
    <cellStyle name="Comma 3" xfId="53" xr:uid="{00000000-0005-0000-0000-000032000000}"/>
    <cellStyle name="Comma 3 2" xfId="134" xr:uid="{00000000-0005-0000-0000-000033000000}"/>
    <cellStyle name="Comma 3 2 2" xfId="208" xr:uid="{00000000-0005-0000-0000-000034000000}"/>
    <cellStyle name="Comma 3 2 2 2" xfId="396" xr:uid="{00000000-0005-0000-0000-000035000000}"/>
    <cellStyle name="Comma 3 2 3" xfId="324" xr:uid="{00000000-0005-0000-0000-000036000000}"/>
    <cellStyle name="Comma 3 3" xfId="170" xr:uid="{00000000-0005-0000-0000-000037000000}"/>
    <cellStyle name="Comma 3 3 2" xfId="257" xr:uid="{00000000-0005-0000-0000-000038000000}"/>
    <cellStyle name="Comma 3 3 2 2" xfId="431" xr:uid="{00000000-0005-0000-0000-000039000000}"/>
    <cellStyle name="Comma 3 3 3" xfId="360" xr:uid="{00000000-0005-0000-0000-00003A000000}"/>
    <cellStyle name="Comma 3 4" xfId="291" xr:uid="{00000000-0005-0000-0000-00003B000000}"/>
    <cellStyle name="Comma 4" xfId="93" xr:uid="{00000000-0005-0000-0000-00003C000000}"/>
    <cellStyle name="Comma 4 2" xfId="151" xr:uid="{00000000-0005-0000-0000-00003D000000}"/>
    <cellStyle name="Comma 4 2 2" xfId="209" xr:uid="{00000000-0005-0000-0000-00003E000000}"/>
    <cellStyle name="Comma 4 2 2 2" xfId="397" xr:uid="{00000000-0005-0000-0000-00003F000000}"/>
    <cellStyle name="Comma 4 2 3" xfId="341" xr:uid="{00000000-0005-0000-0000-000040000000}"/>
    <cellStyle name="Comma 4 3" xfId="189" xr:uid="{00000000-0005-0000-0000-000041000000}"/>
    <cellStyle name="Comma 4 3 2" xfId="274" xr:uid="{00000000-0005-0000-0000-000042000000}"/>
    <cellStyle name="Comma 4 3 2 2" xfId="448" xr:uid="{00000000-0005-0000-0000-000043000000}"/>
    <cellStyle name="Comma 4 3 3" xfId="377" xr:uid="{00000000-0005-0000-0000-000044000000}"/>
    <cellStyle name="Comma 4 4" xfId="308" xr:uid="{00000000-0005-0000-0000-000045000000}"/>
    <cellStyle name="Comma 5" xfId="129" xr:uid="{00000000-0005-0000-0000-000046000000}"/>
    <cellStyle name="Comma 5 2" xfId="162" xr:uid="{00000000-0005-0000-0000-000047000000}"/>
    <cellStyle name="Comma 5 2 2" xfId="210" xr:uid="{00000000-0005-0000-0000-000048000000}"/>
    <cellStyle name="Comma 5 2 2 2" xfId="398" xr:uid="{00000000-0005-0000-0000-000049000000}"/>
    <cellStyle name="Comma 5 2 3" xfId="352" xr:uid="{00000000-0005-0000-0000-00004A000000}"/>
    <cellStyle name="Comma 5 3" xfId="200" xr:uid="{00000000-0005-0000-0000-00004B000000}"/>
    <cellStyle name="Comma 5 3 2" xfId="285" xr:uid="{00000000-0005-0000-0000-00004C000000}"/>
    <cellStyle name="Comma 5 3 2 2" xfId="459" xr:uid="{00000000-0005-0000-0000-00004D000000}"/>
    <cellStyle name="Comma 5 3 3" xfId="388" xr:uid="{00000000-0005-0000-0000-00004E000000}"/>
    <cellStyle name="Comma 5 4" xfId="319" xr:uid="{00000000-0005-0000-0000-00004F000000}"/>
    <cellStyle name="Currency" xfId="2" builtinId="4"/>
    <cellStyle name="Currency 2" xfId="63" xr:uid="{00000000-0005-0000-0000-000051000000}"/>
    <cellStyle name="Currency 3" xfId="68" xr:uid="{00000000-0005-0000-0000-000052000000}"/>
    <cellStyle name="Currency 3 2" xfId="142" xr:uid="{00000000-0005-0000-0000-000053000000}"/>
    <cellStyle name="Currency 3 2 2" xfId="211" xr:uid="{00000000-0005-0000-0000-000054000000}"/>
    <cellStyle name="Currency 3 2 2 2" xfId="399" xr:uid="{00000000-0005-0000-0000-000055000000}"/>
    <cellStyle name="Currency 3 2 3" xfId="332" xr:uid="{00000000-0005-0000-0000-000056000000}"/>
    <cellStyle name="Currency 3 3" xfId="167" xr:uid="{00000000-0005-0000-0000-000057000000}"/>
    <cellStyle name="Currency 3 3 2" xfId="212" xr:uid="{00000000-0005-0000-0000-000058000000}"/>
    <cellStyle name="Currency 3 3 2 2" xfId="400" xr:uid="{00000000-0005-0000-0000-000059000000}"/>
    <cellStyle name="Currency 3 3 3" xfId="357" xr:uid="{00000000-0005-0000-0000-00005A000000}"/>
    <cellStyle name="Currency 3 4" xfId="178" xr:uid="{00000000-0005-0000-0000-00005B000000}"/>
    <cellStyle name="Currency 3 4 2" xfId="265" xr:uid="{00000000-0005-0000-0000-00005C000000}"/>
    <cellStyle name="Currency 3 4 2 2" xfId="439" xr:uid="{00000000-0005-0000-0000-00005D000000}"/>
    <cellStyle name="Currency 3 4 3" xfId="368" xr:uid="{00000000-0005-0000-0000-00005E000000}"/>
    <cellStyle name="Currency 3 5" xfId="299" xr:uid="{00000000-0005-0000-0000-00005F000000}"/>
    <cellStyle name="Currency 4" xfId="120" xr:uid="{00000000-0005-0000-0000-000060000000}"/>
    <cellStyle name="Currency 4 2" xfId="153" xr:uid="{00000000-0005-0000-0000-000061000000}"/>
    <cellStyle name="Currency 4 2 2" xfId="213" xr:uid="{00000000-0005-0000-0000-000062000000}"/>
    <cellStyle name="Currency 4 2 2 2" xfId="401" xr:uid="{00000000-0005-0000-0000-000063000000}"/>
    <cellStyle name="Currency 4 2 3" xfId="343" xr:uid="{00000000-0005-0000-0000-000064000000}"/>
    <cellStyle name="Currency 4 3" xfId="191" xr:uid="{00000000-0005-0000-0000-000065000000}"/>
    <cellStyle name="Currency 4 3 2" xfId="276" xr:uid="{00000000-0005-0000-0000-000066000000}"/>
    <cellStyle name="Currency 4 3 2 2" xfId="450" xr:uid="{00000000-0005-0000-0000-000067000000}"/>
    <cellStyle name="Currency 4 3 3" xfId="379" xr:uid="{00000000-0005-0000-0000-000068000000}"/>
    <cellStyle name="Currency 4 4" xfId="310" xr:uid="{00000000-0005-0000-0000-000069000000}"/>
    <cellStyle name="Currency 5" xfId="131" xr:uid="{00000000-0005-0000-0000-00006A000000}"/>
    <cellStyle name="Currency 5 2" xfId="164" xr:uid="{00000000-0005-0000-0000-00006B000000}"/>
    <cellStyle name="Currency 5 2 2" xfId="214" xr:uid="{00000000-0005-0000-0000-00006C000000}"/>
    <cellStyle name="Currency 5 2 2 2" xfId="402" xr:uid="{00000000-0005-0000-0000-00006D000000}"/>
    <cellStyle name="Currency 5 2 3" xfId="354" xr:uid="{00000000-0005-0000-0000-00006E000000}"/>
    <cellStyle name="Currency 5 3" xfId="202" xr:uid="{00000000-0005-0000-0000-00006F000000}"/>
    <cellStyle name="Currency 5 3 2" xfId="287" xr:uid="{00000000-0005-0000-0000-000070000000}"/>
    <cellStyle name="Currency 5 3 2 2" xfId="461" xr:uid="{00000000-0005-0000-0000-000071000000}"/>
    <cellStyle name="Currency 5 3 3" xfId="390" xr:uid="{00000000-0005-0000-0000-000072000000}"/>
    <cellStyle name="Currency 5 4" xfId="321" xr:uid="{00000000-0005-0000-0000-000073000000}"/>
    <cellStyle name="Differs From Base - IBM Cognos" xfId="51" xr:uid="{00000000-0005-0000-0000-000074000000}"/>
    <cellStyle name="Differs From Base - IBM Cognos 2" xfId="119" xr:uid="{00000000-0005-0000-0000-000075000000}"/>
    <cellStyle name="Group Name - IBM Cognos" xfId="27" xr:uid="{00000000-0005-0000-0000-000076000000}"/>
    <cellStyle name="Group Name - IBM Cognos 2" xfId="105" xr:uid="{00000000-0005-0000-0000-000077000000}"/>
    <cellStyle name="Hold Values - IBM Cognos" xfId="47" xr:uid="{00000000-0005-0000-0000-000078000000}"/>
    <cellStyle name="Hold Values - IBM Cognos 2" xfId="115" xr:uid="{00000000-0005-0000-0000-000079000000}"/>
    <cellStyle name="Hold Values - IBM Cognos 2 2" xfId="152" xr:uid="{00000000-0005-0000-0000-00007A000000}"/>
    <cellStyle name="Hold Values - IBM Cognos 2 2 2" xfId="215" xr:uid="{00000000-0005-0000-0000-00007B000000}"/>
    <cellStyle name="Hold Values - IBM Cognos 2 2 2 2" xfId="403" xr:uid="{00000000-0005-0000-0000-00007C000000}"/>
    <cellStyle name="Hold Values - IBM Cognos 2 2 3" xfId="342" xr:uid="{00000000-0005-0000-0000-00007D000000}"/>
    <cellStyle name="Hold Values - IBM Cognos 2 3" xfId="190" xr:uid="{00000000-0005-0000-0000-00007E000000}"/>
    <cellStyle name="Hold Values - IBM Cognos 2 3 2" xfId="275" xr:uid="{00000000-0005-0000-0000-00007F000000}"/>
    <cellStyle name="Hold Values - IBM Cognos 2 3 2 2" xfId="449" xr:uid="{00000000-0005-0000-0000-000080000000}"/>
    <cellStyle name="Hold Values - IBM Cognos 2 3 3" xfId="378" xr:uid="{00000000-0005-0000-0000-000081000000}"/>
    <cellStyle name="Hold Values - IBM Cognos 2 4" xfId="309" xr:uid="{00000000-0005-0000-0000-000082000000}"/>
    <cellStyle name="Hold Values - IBM Cognos 3" xfId="130" xr:uid="{00000000-0005-0000-0000-000083000000}"/>
    <cellStyle name="Hold Values - IBM Cognos 3 2" xfId="163" xr:uid="{00000000-0005-0000-0000-000084000000}"/>
    <cellStyle name="Hold Values - IBM Cognos 3 2 2" xfId="216" xr:uid="{00000000-0005-0000-0000-000085000000}"/>
    <cellStyle name="Hold Values - IBM Cognos 3 2 2 2" xfId="404" xr:uid="{00000000-0005-0000-0000-000086000000}"/>
    <cellStyle name="Hold Values - IBM Cognos 3 2 3" xfId="353" xr:uid="{00000000-0005-0000-0000-000087000000}"/>
    <cellStyle name="Hold Values - IBM Cognos 3 3" xfId="201" xr:uid="{00000000-0005-0000-0000-000088000000}"/>
    <cellStyle name="Hold Values - IBM Cognos 3 3 2" xfId="286" xr:uid="{00000000-0005-0000-0000-000089000000}"/>
    <cellStyle name="Hold Values - IBM Cognos 3 3 2 2" xfId="460" xr:uid="{00000000-0005-0000-0000-00008A000000}"/>
    <cellStyle name="Hold Values - IBM Cognos 3 3 3" xfId="389" xr:uid="{00000000-0005-0000-0000-00008B000000}"/>
    <cellStyle name="Hold Values - IBM Cognos 3 4" xfId="320" xr:uid="{00000000-0005-0000-0000-00008C000000}"/>
    <cellStyle name="IBM Cognos - Calculated Column" xfId="75" xr:uid="{00000000-0005-0000-0000-00008D000000}"/>
    <cellStyle name="IBM Cognos - Calculated Column Name" xfId="76" xr:uid="{00000000-0005-0000-0000-00008E000000}"/>
    <cellStyle name="IBM Cognos - Calculated Column Name 2" xfId="125" xr:uid="{00000000-0005-0000-0000-00008F000000}"/>
    <cellStyle name="IBM Cognos - Calculated Column Name 2 2" xfId="158" xr:uid="{00000000-0005-0000-0000-000090000000}"/>
    <cellStyle name="IBM Cognos - Calculated Column Name 2 2 2" xfId="217" xr:uid="{00000000-0005-0000-0000-000091000000}"/>
    <cellStyle name="IBM Cognos - Calculated Column Name 2 2 2 2" xfId="405" xr:uid="{00000000-0005-0000-0000-000092000000}"/>
    <cellStyle name="IBM Cognos - Calculated Column Name 2 2 3" xfId="348" xr:uid="{00000000-0005-0000-0000-000093000000}"/>
    <cellStyle name="IBM Cognos - Calculated Column Name 2 3" xfId="196" xr:uid="{00000000-0005-0000-0000-000094000000}"/>
    <cellStyle name="IBM Cognos - Calculated Column Name 2 3 2" xfId="281" xr:uid="{00000000-0005-0000-0000-000095000000}"/>
    <cellStyle name="IBM Cognos - Calculated Column Name 2 3 2 2" xfId="455" xr:uid="{00000000-0005-0000-0000-000096000000}"/>
    <cellStyle name="IBM Cognos - Calculated Column Name 2 3 3" xfId="384" xr:uid="{00000000-0005-0000-0000-000097000000}"/>
    <cellStyle name="IBM Cognos - Calculated Column Name 2 4" xfId="315" xr:uid="{00000000-0005-0000-0000-000098000000}"/>
    <cellStyle name="IBM Cognos - Calculated Column Name 3" xfId="147" xr:uid="{00000000-0005-0000-0000-000099000000}"/>
    <cellStyle name="IBM Cognos - Calculated Column Name 3 2" xfId="218" xr:uid="{00000000-0005-0000-0000-00009A000000}"/>
    <cellStyle name="IBM Cognos - Calculated Column Name 3 2 2" xfId="406" xr:uid="{00000000-0005-0000-0000-00009B000000}"/>
    <cellStyle name="IBM Cognos - Calculated Column Name 3 3" xfId="337" xr:uid="{00000000-0005-0000-0000-00009C000000}"/>
    <cellStyle name="IBM Cognos - Calculated Column Name 4" xfId="183" xr:uid="{00000000-0005-0000-0000-00009D000000}"/>
    <cellStyle name="IBM Cognos - Calculated Column Name 4 2" xfId="270" xr:uid="{00000000-0005-0000-0000-00009E000000}"/>
    <cellStyle name="IBM Cognos - Calculated Column Name 4 2 2" xfId="444" xr:uid="{00000000-0005-0000-0000-00009F000000}"/>
    <cellStyle name="IBM Cognos - Calculated Column Name 4 3" xfId="373" xr:uid="{00000000-0005-0000-0000-0000A0000000}"/>
    <cellStyle name="IBM Cognos - Calculated Column Name 5" xfId="304" xr:uid="{00000000-0005-0000-0000-0000A1000000}"/>
    <cellStyle name="IBM Cognos - Calculated Column_Monthly P&amp;L Trend" xfId="77" xr:uid="{00000000-0005-0000-0000-0000A2000000}"/>
    <cellStyle name="IBM Cognos - Calculated Row" xfId="78" xr:uid="{00000000-0005-0000-0000-0000A3000000}"/>
    <cellStyle name="IBM Cognos - Calculated Row Name" xfId="79" xr:uid="{00000000-0005-0000-0000-0000A4000000}"/>
    <cellStyle name="IBM Cognos - Calculated Row Name 2" xfId="126" xr:uid="{00000000-0005-0000-0000-0000A5000000}"/>
    <cellStyle name="IBM Cognos - Calculated Row Name 2 2" xfId="159" xr:uid="{00000000-0005-0000-0000-0000A6000000}"/>
    <cellStyle name="IBM Cognos - Calculated Row Name 2 2 2" xfId="219" xr:uid="{00000000-0005-0000-0000-0000A7000000}"/>
    <cellStyle name="IBM Cognos - Calculated Row Name 2 2 2 2" xfId="407" xr:uid="{00000000-0005-0000-0000-0000A8000000}"/>
    <cellStyle name="IBM Cognos - Calculated Row Name 2 2 3" xfId="349" xr:uid="{00000000-0005-0000-0000-0000A9000000}"/>
    <cellStyle name="IBM Cognos - Calculated Row Name 2 3" xfId="197" xr:uid="{00000000-0005-0000-0000-0000AA000000}"/>
    <cellStyle name="IBM Cognos - Calculated Row Name 2 3 2" xfId="282" xr:uid="{00000000-0005-0000-0000-0000AB000000}"/>
    <cellStyle name="IBM Cognos - Calculated Row Name 2 3 2 2" xfId="456" xr:uid="{00000000-0005-0000-0000-0000AC000000}"/>
    <cellStyle name="IBM Cognos - Calculated Row Name 2 3 3" xfId="385" xr:uid="{00000000-0005-0000-0000-0000AD000000}"/>
    <cellStyle name="IBM Cognos - Calculated Row Name 2 4" xfId="316" xr:uid="{00000000-0005-0000-0000-0000AE000000}"/>
    <cellStyle name="IBM Cognos - Calculated Row Name 3" xfId="148" xr:uid="{00000000-0005-0000-0000-0000AF000000}"/>
    <cellStyle name="IBM Cognos - Calculated Row Name 3 2" xfId="220" xr:uid="{00000000-0005-0000-0000-0000B0000000}"/>
    <cellStyle name="IBM Cognos - Calculated Row Name 3 2 2" xfId="408" xr:uid="{00000000-0005-0000-0000-0000B1000000}"/>
    <cellStyle name="IBM Cognos - Calculated Row Name 3 3" xfId="338" xr:uid="{00000000-0005-0000-0000-0000B2000000}"/>
    <cellStyle name="IBM Cognos - Calculated Row Name 4" xfId="184" xr:uid="{00000000-0005-0000-0000-0000B3000000}"/>
    <cellStyle name="IBM Cognos - Calculated Row Name 4 2" xfId="271" xr:uid="{00000000-0005-0000-0000-0000B4000000}"/>
    <cellStyle name="IBM Cognos - Calculated Row Name 4 2 2" xfId="445" xr:uid="{00000000-0005-0000-0000-0000B5000000}"/>
    <cellStyle name="IBM Cognos - Calculated Row Name 4 3" xfId="374" xr:uid="{00000000-0005-0000-0000-0000B6000000}"/>
    <cellStyle name="IBM Cognos - Calculated Row Name 5" xfId="305" xr:uid="{00000000-0005-0000-0000-0000B7000000}"/>
    <cellStyle name="IBM Cognos - Calculated Row_Monthly P&amp;L Trend" xfId="80" xr:uid="{00000000-0005-0000-0000-0000B8000000}"/>
    <cellStyle name="IBM Cognos - Column Name" xfId="3" xr:uid="{00000000-0005-0000-0000-0000B9000000}"/>
    <cellStyle name="IBM Cognos - Column Name 2" xfId="72" xr:uid="{00000000-0005-0000-0000-0000BA000000}"/>
    <cellStyle name="IBM Cognos - Column Name 2 2" xfId="145" xr:uid="{00000000-0005-0000-0000-0000BB000000}"/>
    <cellStyle name="IBM Cognos - Column Name 2 2 2" xfId="221" xr:uid="{00000000-0005-0000-0000-0000BC000000}"/>
    <cellStyle name="IBM Cognos - Column Name 2 2 2 2" xfId="409" xr:uid="{00000000-0005-0000-0000-0000BD000000}"/>
    <cellStyle name="IBM Cognos - Column Name 2 2 3" xfId="335" xr:uid="{00000000-0005-0000-0000-0000BE000000}"/>
    <cellStyle name="IBM Cognos - Column Name 2 3" xfId="181" xr:uid="{00000000-0005-0000-0000-0000BF000000}"/>
    <cellStyle name="IBM Cognos - Column Name 2 3 2" xfId="268" xr:uid="{00000000-0005-0000-0000-0000C0000000}"/>
    <cellStyle name="IBM Cognos - Column Name 2 3 2 2" xfId="442" xr:uid="{00000000-0005-0000-0000-0000C1000000}"/>
    <cellStyle name="IBM Cognos - Column Name 2 3 3" xfId="371" xr:uid="{00000000-0005-0000-0000-0000C2000000}"/>
    <cellStyle name="IBM Cognos - Column Name 2 4" xfId="302" xr:uid="{00000000-0005-0000-0000-0000C3000000}"/>
    <cellStyle name="IBM Cognos - Column Name 3" xfId="123" xr:uid="{00000000-0005-0000-0000-0000C4000000}"/>
    <cellStyle name="IBM Cognos - Column Name 3 2" xfId="156" xr:uid="{00000000-0005-0000-0000-0000C5000000}"/>
    <cellStyle name="IBM Cognos - Column Name 3 2 2" xfId="222" xr:uid="{00000000-0005-0000-0000-0000C6000000}"/>
    <cellStyle name="IBM Cognos - Column Name 3 2 2 2" xfId="410" xr:uid="{00000000-0005-0000-0000-0000C7000000}"/>
    <cellStyle name="IBM Cognos - Column Name 3 2 3" xfId="346" xr:uid="{00000000-0005-0000-0000-0000C8000000}"/>
    <cellStyle name="IBM Cognos - Column Name 3 3" xfId="194" xr:uid="{00000000-0005-0000-0000-0000C9000000}"/>
    <cellStyle name="IBM Cognos - Column Name 3 3 2" xfId="279" xr:uid="{00000000-0005-0000-0000-0000CA000000}"/>
    <cellStyle name="IBM Cognos - Column Name 3 3 2 2" xfId="453" xr:uid="{00000000-0005-0000-0000-0000CB000000}"/>
    <cellStyle name="IBM Cognos - Column Name 3 3 3" xfId="382" xr:uid="{00000000-0005-0000-0000-0000CC000000}"/>
    <cellStyle name="IBM Cognos - Column Name 3 4" xfId="313" xr:uid="{00000000-0005-0000-0000-0000CD000000}"/>
    <cellStyle name="IBM Cognos - Column Name 4" xfId="223" xr:uid="{00000000-0005-0000-0000-0000CE000000}"/>
    <cellStyle name="IBM Cognos - Column Template" xfId="81" xr:uid="{00000000-0005-0000-0000-0000CF000000}"/>
    <cellStyle name="IBM Cognos - Group Name" xfId="4" xr:uid="{00000000-0005-0000-0000-0000D0000000}"/>
    <cellStyle name="IBM Cognos - Group Name 2" xfId="82" xr:uid="{00000000-0005-0000-0000-0000D1000000}"/>
    <cellStyle name="IBM Cognos - Group Name 2 2" xfId="149" xr:uid="{00000000-0005-0000-0000-0000D2000000}"/>
    <cellStyle name="IBM Cognos - Group Name 2 2 2" xfId="224" xr:uid="{00000000-0005-0000-0000-0000D3000000}"/>
    <cellStyle name="IBM Cognos - Group Name 2 2 2 2" xfId="411" xr:uid="{00000000-0005-0000-0000-0000D4000000}"/>
    <cellStyle name="IBM Cognos - Group Name 2 2 3" xfId="339" xr:uid="{00000000-0005-0000-0000-0000D5000000}"/>
    <cellStyle name="IBM Cognos - Group Name 2 3" xfId="185" xr:uid="{00000000-0005-0000-0000-0000D6000000}"/>
    <cellStyle name="IBM Cognos - Group Name 2 3 2" xfId="272" xr:uid="{00000000-0005-0000-0000-0000D7000000}"/>
    <cellStyle name="IBM Cognos - Group Name 2 3 2 2" xfId="446" xr:uid="{00000000-0005-0000-0000-0000D8000000}"/>
    <cellStyle name="IBM Cognos - Group Name 2 3 3" xfId="375" xr:uid="{00000000-0005-0000-0000-0000D9000000}"/>
    <cellStyle name="IBM Cognos - Group Name 2 4" xfId="306" xr:uid="{00000000-0005-0000-0000-0000DA000000}"/>
    <cellStyle name="IBM Cognos - Group Name 3" xfId="127" xr:uid="{00000000-0005-0000-0000-0000DB000000}"/>
    <cellStyle name="IBM Cognos - Group Name 3 2" xfId="160" xr:uid="{00000000-0005-0000-0000-0000DC000000}"/>
    <cellStyle name="IBM Cognos - Group Name 3 2 2" xfId="225" xr:uid="{00000000-0005-0000-0000-0000DD000000}"/>
    <cellStyle name="IBM Cognos - Group Name 3 2 2 2" xfId="412" xr:uid="{00000000-0005-0000-0000-0000DE000000}"/>
    <cellStyle name="IBM Cognos - Group Name 3 2 3" xfId="350" xr:uid="{00000000-0005-0000-0000-0000DF000000}"/>
    <cellStyle name="IBM Cognos - Group Name 3 3" xfId="198" xr:uid="{00000000-0005-0000-0000-0000E0000000}"/>
    <cellStyle name="IBM Cognos - Group Name 3 3 2" xfId="283" xr:uid="{00000000-0005-0000-0000-0000E1000000}"/>
    <cellStyle name="IBM Cognos - Group Name 3 3 2 2" xfId="457" xr:uid="{00000000-0005-0000-0000-0000E2000000}"/>
    <cellStyle name="IBM Cognos - Group Name 3 3 3" xfId="386" xr:uid="{00000000-0005-0000-0000-0000E3000000}"/>
    <cellStyle name="IBM Cognos - Group Name 3 4" xfId="317" xr:uid="{00000000-0005-0000-0000-0000E4000000}"/>
    <cellStyle name="IBM Cognos - Group Name 4" xfId="226" xr:uid="{00000000-0005-0000-0000-0000E5000000}"/>
    <cellStyle name="IBM Cognos - List Name" xfId="5" xr:uid="{00000000-0005-0000-0000-0000E6000000}"/>
    <cellStyle name="IBM Cognos - List Name 2" xfId="83" xr:uid="{00000000-0005-0000-0000-0000E7000000}"/>
    <cellStyle name="IBM Cognos - List Name 2 2" xfId="150" xr:uid="{00000000-0005-0000-0000-0000E8000000}"/>
    <cellStyle name="IBM Cognos - List Name 2 2 2" xfId="227" xr:uid="{00000000-0005-0000-0000-0000E9000000}"/>
    <cellStyle name="IBM Cognos - List Name 2 2 2 2" xfId="413" xr:uid="{00000000-0005-0000-0000-0000EA000000}"/>
    <cellStyle name="IBM Cognos - List Name 2 2 3" xfId="340" xr:uid="{00000000-0005-0000-0000-0000EB000000}"/>
    <cellStyle name="IBM Cognos - List Name 2 3" xfId="186" xr:uid="{00000000-0005-0000-0000-0000EC000000}"/>
    <cellStyle name="IBM Cognos - List Name 2 3 2" xfId="273" xr:uid="{00000000-0005-0000-0000-0000ED000000}"/>
    <cellStyle name="IBM Cognos - List Name 2 3 2 2" xfId="447" xr:uid="{00000000-0005-0000-0000-0000EE000000}"/>
    <cellStyle name="IBM Cognos - List Name 2 3 3" xfId="376" xr:uid="{00000000-0005-0000-0000-0000EF000000}"/>
    <cellStyle name="IBM Cognos - List Name 2 4" xfId="307" xr:uid="{00000000-0005-0000-0000-0000F0000000}"/>
    <cellStyle name="IBM Cognos - List Name 3" xfId="128" xr:uid="{00000000-0005-0000-0000-0000F1000000}"/>
    <cellStyle name="IBM Cognos - List Name 3 2" xfId="161" xr:uid="{00000000-0005-0000-0000-0000F2000000}"/>
    <cellStyle name="IBM Cognos - List Name 3 2 2" xfId="228" xr:uid="{00000000-0005-0000-0000-0000F3000000}"/>
    <cellStyle name="IBM Cognos - List Name 3 2 2 2" xfId="414" xr:uid="{00000000-0005-0000-0000-0000F4000000}"/>
    <cellStyle name="IBM Cognos - List Name 3 2 3" xfId="351" xr:uid="{00000000-0005-0000-0000-0000F5000000}"/>
    <cellStyle name="IBM Cognos - List Name 3 3" xfId="199" xr:uid="{00000000-0005-0000-0000-0000F6000000}"/>
    <cellStyle name="IBM Cognos - List Name 3 3 2" xfId="284" xr:uid="{00000000-0005-0000-0000-0000F7000000}"/>
    <cellStyle name="IBM Cognos - List Name 3 3 2 2" xfId="458" xr:uid="{00000000-0005-0000-0000-0000F8000000}"/>
    <cellStyle name="IBM Cognos - List Name 3 3 3" xfId="387" xr:uid="{00000000-0005-0000-0000-0000F9000000}"/>
    <cellStyle name="IBM Cognos - List Name 3 4" xfId="318" xr:uid="{00000000-0005-0000-0000-0000FA000000}"/>
    <cellStyle name="IBM Cognos - List Name 4" xfId="229" xr:uid="{00000000-0005-0000-0000-0000FB000000}"/>
    <cellStyle name="IBM Cognos - Measure" xfId="6" xr:uid="{00000000-0005-0000-0000-0000FC000000}"/>
    <cellStyle name="IBM Cognos - Measure 2" xfId="18" xr:uid="{00000000-0005-0000-0000-0000FD000000}"/>
    <cellStyle name="IBM Cognos - Measure 2 2" xfId="230" xr:uid="{00000000-0005-0000-0000-0000FE000000}"/>
    <cellStyle name="IBM Cognos - Measure 3" xfId="74" xr:uid="{00000000-0005-0000-0000-0000FF000000}"/>
    <cellStyle name="IBM Cognos - Measure 4" xfId="231" xr:uid="{00000000-0005-0000-0000-000000010000}"/>
    <cellStyle name="IBM Cognos - Measure Name" xfId="7" xr:uid="{00000000-0005-0000-0000-000001010000}"/>
    <cellStyle name="IBM Cognos - Measure Name 2" xfId="19" xr:uid="{00000000-0005-0000-0000-000002010000}"/>
    <cellStyle name="IBM Cognos - Measure Name 2 2" xfId="232" xr:uid="{00000000-0005-0000-0000-000003010000}"/>
    <cellStyle name="IBM Cognos - Measure Name 3" xfId="71" xr:uid="{00000000-0005-0000-0000-000004010000}"/>
    <cellStyle name="IBM Cognos - Measure Name 4" xfId="233" xr:uid="{00000000-0005-0000-0000-000005010000}"/>
    <cellStyle name="IBM Cognos - Measure Summary" xfId="84" xr:uid="{00000000-0005-0000-0000-000006010000}"/>
    <cellStyle name="IBM Cognos - Measure Template" xfId="85" xr:uid="{00000000-0005-0000-0000-000007010000}"/>
    <cellStyle name="IBM Cognos - Measure_Formulas Non-GAAP Reconciliation - Quarterly Pro Forma Exhibits 2008 to 2011" xfId="8" xr:uid="{00000000-0005-0000-0000-000008010000}"/>
    <cellStyle name="IBM Cognos - More" xfId="86" xr:uid="{00000000-0005-0000-0000-000009010000}"/>
    <cellStyle name="IBM Cognos - Row Name" xfId="9" xr:uid="{00000000-0005-0000-0000-00000A010000}"/>
    <cellStyle name="IBM Cognos - Row Name 2" xfId="73" xr:uid="{00000000-0005-0000-0000-00000B010000}"/>
    <cellStyle name="IBM Cognos - Row Name 2 2" xfId="146" xr:uid="{00000000-0005-0000-0000-00000C010000}"/>
    <cellStyle name="IBM Cognos - Row Name 2 2 2" xfId="234" xr:uid="{00000000-0005-0000-0000-00000D010000}"/>
    <cellStyle name="IBM Cognos - Row Name 2 2 2 2" xfId="415" xr:uid="{00000000-0005-0000-0000-00000E010000}"/>
    <cellStyle name="IBM Cognos - Row Name 2 2 3" xfId="336" xr:uid="{00000000-0005-0000-0000-00000F010000}"/>
    <cellStyle name="IBM Cognos - Row Name 2 3" xfId="182" xr:uid="{00000000-0005-0000-0000-000010010000}"/>
    <cellStyle name="IBM Cognos - Row Name 2 3 2" xfId="269" xr:uid="{00000000-0005-0000-0000-000011010000}"/>
    <cellStyle name="IBM Cognos - Row Name 2 3 2 2" xfId="443" xr:uid="{00000000-0005-0000-0000-000012010000}"/>
    <cellStyle name="IBM Cognos - Row Name 2 3 3" xfId="372" xr:uid="{00000000-0005-0000-0000-000013010000}"/>
    <cellStyle name="IBM Cognos - Row Name 2 4" xfId="303" xr:uid="{00000000-0005-0000-0000-000014010000}"/>
    <cellStyle name="IBM Cognos - Row Name 3" xfId="124" xr:uid="{00000000-0005-0000-0000-000015010000}"/>
    <cellStyle name="IBM Cognos - Row Name 3 2" xfId="157" xr:uid="{00000000-0005-0000-0000-000016010000}"/>
    <cellStyle name="IBM Cognos - Row Name 3 2 2" xfId="235" xr:uid="{00000000-0005-0000-0000-000017010000}"/>
    <cellStyle name="IBM Cognos - Row Name 3 2 2 2" xfId="416" xr:uid="{00000000-0005-0000-0000-000018010000}"/>
    <cellStyle name="IBM Cognos - Row Name 3 2 3" xfId="347" xr:uid="{00000000-0005-0000-0000-000019010000}"/>
    <cellStyle name="IBM Cognos - Row Name 3 3" xfId="195" xr:uid="{00000000-0005-0000-0000-00001A010000}"/>
    <cellStyle name="IBM Cognos - Row Name 3 3 2" xfId="280" xr:uid="{00000000-0005-0000-0000-00001B010000}"/>
    <cellStyle name="IBM Cognos - Row Name 3 3 2 2" xfId="454" xr:uid="{00000000-0005-0000-0000-00001C010000}"/>
    <cellStyle name="IBM Cognos - Row Name 3 3 3" xfId="383" xr:uid="{00000000-0005-0000-0000-00001D010000}"/>
    <cellStyle name="IBM Cognos - Row Name 3 4" xfId="314" xr:uid="{00000000-0005-0000-0000-00001E010000}"/>
    <cellStyle name="IBM Cognos - Row Name 4" xfId="236" xr:uid="{00000000-0005-0000-0000-00001F010000}"/>
    <cellStyle name="IBM Cognos - Row Template" xfId="87" xr:uid="{00000000-0005-0000-0000-000020010000}"/>
    <cellStyle name="IBM Cognos - Summary Column" xfId="10" xr:uid="{00000000-0005-0000-0000-000021010000}"/>
    <cellStyle name="IBM Cognos - Summary Column 2" xfId="20" xr:uid="{00000000-0005-0000-0000-000022010000}"/>
    <cellStyle name="IBM Cognos - Summary Column 2 2" xfId="237" xr:uid="{00000000-0005-0000-0000-000023010000}"/>
    <cellStyle name="IBM Cognos - Summary Column 3" xfId="88" xr:uid="{00000000-0005-0000-0000-000024010000}"/>
    <cellStyle name="IBM Cognos - Summary Column 3 2" xfId="187" xr:uid="{00000000-0005-0000-0000-000025010000}"/>
    <cellStyle name="IBM Cognos - Summary Column Name" xfId="11" xr:uid="{00000000-0005-0000-0000-000026010000}"/>
    <cellStyle name="IBM Cognos - Summary Column Name 2" xfId="21" xr:uid="{00000000-0005-0000-0000-000027010000}"/>
    <cellStyle name="IBM Cognos - Summary Column Name 2 2" xfId="238" xr:uid="{00000000-0005-0000-0000-000028010000}"/>
    <cellStyle name="IBM Cognos - Summary Column Name 3" xfId="89" xr:uid="{00000000-0005-0000-0000-000029010000}"/>
    <cellStyle name="IBM Cognos - Summary Column Name 4" xfId="239" xr:uid="{00000000-0005-0000-0000-00002A010000}"/>
    <cellStyle name="IBM Cognos - Summary Column_Formulas Non-GAAP Reconciliation - Quarterly Pro Forma Exhibits 2008 to 2011" xfId="12" xr:uid="{00000000-0005-0000-0000-00002B010000}"/>
    <cellStyle name="IBM Cognos - Summary Row" xfId="13" xr:uid="{00000000-0005-0000-0000-00002C010000}"/>
    <cellStyle name="IBM Cognos - Summary Row 2" xfId="22" xr:uid="{00000000-0005-0000-0000-00002D010000}"/>
    <cellStyle name="IBM Cognos - Summary Row 2 2" xfId="240" xr:uid="{00000000-0005-0000-0000-00002E010000}"/>
    <cellStyle name="IBM Cognos - Summary Row 3" xfId="90" xr:uid="{00000000-0005-0000-0000-00002F010000}"/>
    <cellStyle name="IBM Cognos - Summary Row 3 2" xfId="188" xr:uid="{00000000-0005-0000-0000-000030010000}"/>
    <cellStyle name="IBM Cognos - Summary Row Name" xfId="14" xr:uid="{00000000-0005-0000-0000-000031010000}"/>
    <cellStyle name="IBM Cognos - Summary Row Name 2" xfId="23" xr:uid="{00000000-0005-0000-0000-000032010000}"/>
    <cellStyle name="IBM Cognos - Summary Row Name 2 2" xfId="241" xr:uid="{00000000-0005-0000-0000-000033010000}"/>
    <cellStyle name="IBM Cognos - Summary Row Name 3" xfId="91" xr:uid="{00000000-0005-0000-0000-000034010000}"/>
    <cellStyle name="IBM Cognos - Summary Row Name 4" xfId="242" xr:uid="{00000000-0005-0000-0000-000035010000}"/>
    <cellStyle name="IBM Cognos - Summary Row_Formulas Non-GAAP Reconciliation - Quarterly Pro Forma Exhibits 2008 to 2011" xfId="15" xr:uid="{00000000-0005-0000-0000-000036010000}"/>
    <cellStyle name="List Name - IBM Cognos" xfId="28" xr:uid="{00000000-0005-0000-0000-000037010000}"/>
    <cellStyle name="List Name - IBM Cognos 2" xfId="104" xr:uid="{00000000-0005-0000-0000-000038010000}"/>
    <cellStyle name="Locked - IBM Cognos" xfId="50" xr:uid="{00000000-0005-0000-0000-000039010000}"/>
    <cellStyle name="Locked - IBM Cognos 2" xfId="118" xr:uid="{00000000-0005-0000-0000-00003A010000}"/>
    <cellStyle name="Measure - IBM Cognos" xfId="29" xr:uid="{00000000-0005-0000-0000-00003B010000}"/>
    <cellStyle name="Measure - IBM Cognos 2" xfId="100" xr:uid="{00000000-0005-0000-0000-00003C010000}"/>
    <cellStyle name="Measure Header - IBM Cognos" xfId="38" xr:uid="{00000000-0005-0000-0000-00003D010000}"/>
    <cellStyle name="Measure Header - IBM Cognos 2" xfId="113" xr:uid="{00000000-0005-0000-0000-00003E010000}"/>
    <cellStyle name="Measure Name - IBM Cognos" xfId="30" xr:uid="{00000000-0005-0000-0000-00003F010000}"/>
    <cellStyle name="Measure Name - IBM Cognos 2" xfId="54" xr:uid="{00000000-0005-0000-0000-000040010000}"/>
    <cellStyle name="Measure Name - IBM Cognos 3" xfId="101" xr:uid="{00000000-0005-0000-0000-000041010000}"/>
    <cellStyle name="Measure Summary - IBM Cognos" xfId="39" xr:uid="{00000000-0005-0000-0000-000042010000}"/>
    <cellStyle name="Measure Summary - IBM Cognos 2" xfId="102" xr:uid="{00000000-0005-0000-0000-000043010000}"/>
    <cellStyle name="Measure Summary TM1 - IBM Cognos" xfId="41" xr:uid="{00000000-0005-0000-0000-000044010000}"/>
    <cellStyle name="Measure Summary TM1 - IBM Cognos 2" xfId="114" xr:uid="{00000000-0005-0000-0000-000045010000}"/>
    <cellStyle name="Measure Template - IBM Cognos" xfId="40" xr:uid="{00000000-0005-0000-0000-000046010000}"/>
    <cellStyle name="Measure Template - IBM Cognos 2" xfId="103" xr:uid="{00000000-0005-0000-0000-000047010000}"/>
    <cellStyle name="More - IBM Cognos" xfId="46" xr:uid="{00000000-0005-0000-0000-000048010000}"/>
    <cellStyle name="More - IBM Cognos 2" xfId="110" xr:uid="{00000000-0005-0000-0000-000049010000}"/>
    <cellStyle name="Normal" xfId="0" builtinId="0"/>
    <cellStyle name="Normal 2" xfId="52" xr:uid="{00000000-0005-0000-0000-00004B010000}"/>
    <cellStyle name="Normal 2 2" xfId="61" xr:uid="{00000000-0005-0000-0000-00004C010000}"/>
    <cellStyle name="Normal 2 3" xfId="133" xr:uid="{00000000-0005-0000-0000-00004D010000}"/>
    <cellStyle name="Normal 2 3 2" xfId="243" xr:uid="{00000000-0005-0000-0000-00004E010000}"/>
    <cellStyle name="Normal 2 3 2 2" xfId="417" xr:uid="{00000000-0005-0000-0000-00004F010000}"/>
    <cellStyle name="Normal 2 3 3" xfId="323" xr:uid="{00000000-0005-0000-0000-000050010000}"/>
    <cellStyle name="Normal 2 4" xfId="169" xr:uid="{00000000-0005-0000-0000-000051010000}"/>
    <cellStyle name="Normal 2 4 2" xfId="256" xr:uid="{00000000-0005-0000-0000-000052010000}"/>
    <cellStyle name="Normal 2 4 2 2" xfId="430" xr:uid="{00000000-0005-0000-0000-000053010000}"/>
    <cellStyle name="Normal 2 4 3" xfId="359" xr:uid="{00000000-0005-0000-0000-000054010000}"/>
    <cellStyle name="Normal 2 5" xfId="290" xr:uid="{00000000-0005-0000-0000-000055010000}"/>
    <cellStyle name="Normal 3" xfId="60" xr:uid="{00000000-0005-0000-0000-000056010000}"/>
    <cellStyle name="Normal 4" xfId="62" xr:uid="{00000000-0005-0000-0000-000057010000}"/>
    <cellStyle name="Normal 4 2" xfId="138" xr:uid="{00000000-0005-0000-0000-000058010000}"/>
    <cellStyle name="Normal 4 2 2" xfId="244" xr:uid="{00000000-0005-0000-0000-000059010000}"/>
    <cellStyle name="Normal 4 2 2 2" xfId="418" xr:uid="{00000000-0005-0000-0000-00005A010000}"/>
    <cellStyle name="Normal 4 2 3" xfId="328" xr:uid="{00000000-0005-0000-0000-00005B010000}"/>
    <cellStyle name="Normal 4 3" xfId="174" xr:uid="{00000000-0005-0000-0000-00005C010000}"/>
    <cellStyle name="Normal 4 3 2" xfId="261" xr:uid="{00000000-0005-0000-0000-00005D010000}"/>
    <cellStyle name="Normal 4 3 2 2" xfId="435" xr:uid="{00000000-0005-0000-0000-00005E010000}"/>
    <cellStyle name="Normal 4 3 3" xfId="364" xr:uid="{00000000-0005-0000-0000-00005F010000}"/>
    <cellStyle name="Normal 4 4" xfId="295" xr:uid="{00000000-0005-0000-0000-000060010000}"/>
    <cellStyle name="Normal 5" xfId="66" xr:uid="{00000000-0005-0000-0000-000061010000}"/>
    <cellStyle name="Normal 5 2" xfId="140" xr:uid="{00000000-0005-0000-0000-000062010000}"/>
    <cellStyle name="Normal 5 2 2" xfId="245" xr:uid="{00000000-0005-0000-0000-000063010000}"/>
    <cellStyle name="Normal 5 2 2 2" xfId="419" xr:uid="{00000000-0005-0000-0000-000064010000}"/>
    <cellStyle name="Normal 5 2 3" xfId="330" xr:uid="{00000000-0005-0000-0000-000065010000}"/>
    <cellStyle name="Normal 5 3" xfId="165" xr:uid="{00000000-0005-0000-0000-000066010000}"/>
    <cellStyle name="Normal 5 3 2" xfId="246" xr:uid="{00000000-0005-0000-0000-000067010000}"/>
    <cellStyle name="Normal 5 3 2 2" xfId="420" xr:uid="{00000000-0005-0000-0000-000068010000}"/>
    <cellStyle name="Normal 5 3 3" xfId="355" xr:uid="{00000000-0005-0000-0000-000069010000}"/>
    <cellStyle name="Normal 5 4" xfId="176" xr:uid="{00000000-0005-0000-0000-00006A010000}"/>
    <cellStyle name="Normal 5 4 2" xfId="263" xr:uid="{00000000-0005-0000-0000-00006B010000}"/>
    <cellStyle name="Normal 5 4 2 2" xfId="437" xr:uid="{00000000-0005-0000-0000-00006C010000}"/>
    <cellStyle name="Normal 5 4 3" xfId="366" xr:uid="{00000000-0005-0000-0000-00006D010000}"/>
    <cellStyle name="Normal 5 5" xfId="297" xr:uid="{00000000-0005-0000-0000-00006E010000}"/>
    <cellStyle name="Normal 6" xfId="69" xr:uid="{00000000-0005-0000-0000-00006F010000}"/>
    <cellStyle name="Normal 6 2" xfId="143" xr:uid="{00000000-0005-0000-0000-000070010000}"/>
    <cellStyle name="Normal 6 2 2" xfId="247" xr:uid="{00000000-0005-0000-0000-000071010000}"/>
    <cellStyle name="Normal 6 2 2 2" xfId="421" xr:uid="{00000000-0005-0000-0000-000072010000}"/>
    <cellStyle name="Normal 6 2 3" xfId="333" xr:uid="{00000000-0005-0000-0000-000073010000}"/>
    <cellStyle name="Normal 6 3" xfId="179" xr:uid="{00000000-0005-0000-0000-000074010000}"/>
    <cellStyle name="Normal 6 3 2" xfId="266" xr:uid="{00000000-0005-0000-0000-000075010000}"/>
    <cellStyle name="Normal 6 3 2 2" xfId="440" xr:uid="{00000000-0005-0000-0000-000076010000}"/>
    <cellStyle name="Normal 6 3 3" xfId="369" xr:uid="{00000000-0005-0000-0000-000077010000}"/>
    <cellStyle name="Normal 6 4" xfId="300" xr:uid="{00000000-0005-0000-0000-000078010000}"/>
    <cellStyle name="Normal 7" xfId="121" xr:uid="{00000000-0005-0000-0000-000079010000}"/>
    <cellStyle name="Normal 7 2" xfId="154" xr:uid="{00000000-0005-0000-0000-00007A010000}"/>
    <cellStyle name="Normal 7 2 2" xfId="248" xr:uid="{00000000-0005-0000-0000-00007B010000}"/>
    <cellStyle name="Normal 7 2 2 2" xfId="422" xr:uid="{00000000-0005-0000-0000-00007C010000}"/>
    <cellStyle name="Normal 7 2 3" xfId="344" xr:uid="{00000000-0005-0000-0000-00007D010000}"/>
    <cellStyle name="Normal 7 3" xfId="192" xr:uid="{00000000-0005-0000-0000-00007E010000}"/>
    <cellStyle name="Normal 7 3 2" xfId="277" xr:uid="{00000000-0005-0000-0000-00007F010000}"/>
    <cellStyle name="Normal 7 3 2 2" xfId="451" xr:uid="{00000000-0005-0000-0000-000080010000}"/>
    <cellStyle name="Normal 7 3 3" xfId="380" xr:uid="{00000000-0005-0000-0000-000081010000}"/>
    <cellStyle name="Normal 7 4" xfId="311" xr:uid="{00000000-0005-0000-0000-000082010000}"/>
    <cellStyle name="Normal 8" xfId="24" xr:uid="{00000000-0005-0000-0000-000083010000}"/>
    <cellStyle name="Pending Change - IBM Cognos" xfId="48" xr:uid="{00000000-0005-0000-0000-000084010000}"/>
    <cellStyle name="Pending Change - IBM Cognos 2" xfId="116" xr:uid="{00000000-0005-0000-0000-000085010000}"/>
    <cellStyle name="Percent" xfId="16" builtinId="5"/>
    <cellStyle name="Percent 2" xfId="58" xr:uid="{00000000-0005-0000-0000-000087010000}"/>
    <cellStyle name="Percent 2 2" xfId="92" xr:uid="{00000000-0005-0000-0000-000088010000}"/>
    <cellStyle name="Percent 2 3" xfId="137" xr:uid="{00000000-0005-0000-0000-000089010000}"/>
    <cellStyle name="Percent 2 3 2" xfId="249" xr:uid="{00000000-0005-0000-0000-00008A010000}"/>
    <cellStyle name="Percent 2 3 2 2" xfId="423" xr:uid="{00000000-0005-0000-0000-00008B010000}"/>
    <cellStyle name="Percent 2 3 3" xfId="327" xr:uid="{00000000-0005-0000-0000-00008C010000}"/>
    <cellStyle name="Percent 2 4" xfId="173" xr:uid="{00000000-0005-0000-0000-00008D010000}"/>
    <cellStyle name="Percent 2 4 2" xfId="260" xr:uid="{00000000-0005-0000-0000-00008E010000}"/>
    <cellStyle name="Percent 2 4 2 2" xfId="434" xr:uid="{00000000-0005-0000-0000-00008F010000}"/>
    <cellStyle name="Percent 2 4 3" xfId="363" xr:uid="{00000000-0005-0000-0000-000090010000}"/>
    <cellStyle name="Percent 2 5" xfId="294" xr:uid="{00000000-0005-0000-0000-000091010000}"/>
    <cellStyle name="Percent 3" xfId="67" xr:uid="{00000000-0005-0000-0000-000092010000}"/>
    <cellStyle name="Percent 3 2" xfId="141" xr:uid="{00000000-0005-0000-0000-000093010000}"/>
    <cellStyle name="Percent 3 2 2" xfId="250" xr:uid="{00000000-0005-0000-0000-000094010000}"/>
    <cellStyle name="Percent 3 2 2 2" xfId="424" xr:uid="{00000000-0005-0000-0000-000095010000}"/>
    <cellStyle name="Percent 3 2 3" xfId="331" xr:uid="{00000000-0005-0000-0000-000096010000}"/>
    <cellStyle name="Percent 3 3" xfId="166" xr:uid="{00000000-0005-0000-0000-000097010000}"/>
    <cellStyle name="Percent 3 3 2" xfId="251" xr:uid="{00000000-0005-0000-0000-000098010000}"/>
    <cellStyle name="Percent 3 3 2 2" xfId="425" xr:uid="{00000000-0005-0000-0000-000099010000}"/>
    <cellStyle name="Percent 3 3 3" xfId="356" xr:uid="{00000000-0005-0000-0000-00009A010000}"/>
    <cellStyle name="Percent 3 4" xfId="177" xr:uid="{00000000-0005-0000-0000-00009B010000}"/>
    <cellStyle name="Percent 3 4 2" xfId="264" xr:uid="{00000000-0005-0000-0000-00009C010000}"/>
    <cellStyle name="Percent 3 4 2 2" xfId="438" xr:uid="{00000000-0005-0000-0000-00009D010000}"/>
    <cellStyle name="Percent 3 4 3" xfId="367" xr:uid="{00000000-0005-0000-0000-00009E010000}"/>
    <cellStyle name="Percent 3 5" xfId="298" xr:uid="{00000000-0005-0000-0000-00009F010000}"/>
    <cellStyle name="Percent 4" xfId="70" xr:uid="{00000000-0005-0000-0000-0000A0010000}"/>
    <cellStyle name="Percent 4 2" xfId="144" xr:uid="{00000000-0005-0000-0000-0000A1010000}"/>
    <cellStyle name="Percent 4 2 2" xfId="252" xr:uid="{00000000-0005-0000-0000-0000A2010000}"/>
    <cellStyle name="Percent 4 2 2 2" xfId="426" xr:uid="{00000000-0005-0000-0000-0000A3010000}"/>
    <cellStyle name="Percent 4 2 3" xfId="334" xr:uid="{00000000-0005-0000-0000-0000A4010000}"/>
    <cellStyle name="Percent 4 3" xfId="180" xr:uid="{00000000-0005-0000-0000-0000A5010000}"/>
    <cellStyle name="Percent 4 3 2" xfId="267" xr:uid="{00000000-0005-0000-0000-0000A6010000}"/>
    <cellStyle name="Percent 4 3 2 2" xfId="441" xr:uid="{00000000-0005-0000-0000-0000A7010000}"/>
    <cellStyle name="Percent 4 3 3" xfId="370" xr:uid="{00000000-0005-0000-0000-0000A8010000}"/>
    <cellStyle name="Percent 4 4" xfId="301" xr:uid="{00000000-0005-0000-0000-0000A9010000}"/>
    <cellStyle name="Percent 5" xfId="122" xr:uid="{00000000-0005-0000-0000-0000AA010000}"/>
    <cellStyle name="Percent 5 2" xfId="155" xr:uid="{00000000-0005-0000-0000-0000AB010000}"/>
    <cellStyle name="Percent 5 2 2" xfId="253" xr:uid="{00000000-0005-0000-0000-0000AC010000}"/>
    <cellStyle name="Percent 5 2 2 2" xfId="427" xr:uid="{00000000-0005-0000-0000-0000AD010000}"/>
    <cellStyle name="Percent 5 2 3" xfId="345" xr:uid="{00000000-0005-0000-0000-0000AE010000}"/>
    <cellStyle name="Percent 5 3" xfId="193" xr:uid="{00000000-0005-0000-0000-0000AF010000}"/>
    <cellStyle name="Percent 5 3 2" xfId="278" xr:uid="{00000000-0005-0000-0000-0000B0010000}"/>
    <cellStyle name="Percent 5 3 2 2" xfId="452" xr:uid="{00000000-0005-0000-0000-0000B1010000}"/>
    <cellStyle name="Percent 5 3 3" xfId="381" xr:uid="{00000000-0005-0000-0000-0000B2010000}"/>
    <cellStyle name="Percent 5 4" xfId="312" xr:uid="{00000000-0005-0000-0000-0000B3010000}"/>
    <cellStyle name="Row Name - IBM Cognos" xfId="31" xr:uid="{00000000-0005-0000-0000-0000B4010000}"/>
    <cellStyle name="Row Name - IBM Cognos 2" xfId="57" xr:uid="{00000000-0005-0000-0000-0000B5010000}"/>
    <cellStyle name="Row Name - IBM Cognos 2 2" xfId="136" xr:uid="{00000000-0005-0000-0000-0000B6010000}"/>
    <cellStyle name="Row Name - IBM Cognos 2 2 2" xfId="254" xr:uid="{00000000-0005-0000-0000-0000B7010000}"/>
    <cellStyle name="Row Name - IBM Cognos 2 2 2 2" xfId="428" xr:uid="{00000000-0005-0000-0000-0000B8010000}"/>
    <cellStyle name="Row Name - IBM Cognos 2 2 3" xfId="326" xr:uid="{00000000-0005-0000-0000-0000B9010000}"/>
    <cellStyle name="Row Name - IBM Cognos 2 3" xfId="172" xr:uid="{00000000-0005-0000-0000-0000BA010000}"/>
    <cellStyle name="Row Name - IBM Cognos 2 3 2" xfId="259" xr:uid="{00000000-0005-0000-0000-0000BB010000}"/>
    <cellStyle name="Row Name - IBM Cognos 2 3 2 2" xfId="433" xr:uid="{00000000-0005-0000-0000-0000BC010000}"/>
    <cellStyle name="Row Name - IBM Cognos 2 3 3" xfId="362" xr:uid="{00000000-0005-0000-0000-0000BD010000}"/>
    <cellStyle name="Row Name - IBM Cognos 2 4" xfId="293" xr:uid="{00000000-0005-0000-0000-0000BE010000}"/>
    <cellStyle name="Row Name - IBM Cognos 3" xfId="94" xr:uid="{00000000-0005-0000-0000-0000BF010000}"/>
    <cellStyle name="Row Template - IBM Cognos" xfId="35" xr:uid="{00000000-0005-0000-0000-0000C0010000}"/>
    <cellStyle name="Row Template - IBM Cognos 2" xfId="96" xr:uid="{00000000-0005-0000-0000-0000C1010000}"/>
    <cellStyle name="Summary Column Name - IBM Cognos" xfId="32" xr:uid="{00000000-0005-0000-0000-0000C2010000}"/>
    <cellStyle name="Summary Column Name - IBM Cognos 2" xfId="56" xr:uid="{00000000-0005-0000-0000-0000C3010000}"/>
    <cellStyle name="Summary Column Name - IBM Cognos 3" xfId="98" xr:uid="{00000000-0005-0000-0000-0000C4010000}"/>
    <cellStyle name="Summary Column Name TM1 - IBM Cognos" xfId="36" xr:uid="{00000000-0005-0000-0000-0000C5010000}"/>
    <cellStyle name="Summary Column Name TM1 - IBM Cognos 2" xfId="112" xr:uid="{00000000-0005-0000-0000-0000C6010000}"/>
    <cellStyle name="Summary Row Name - IBM Cognos" xfId="33" xr:uid="{00000000-0005-0000-0000-0000C7010000}"/>
    <cellStyle name="Summary Row Name - IBM Cognos 2" xfId="59" xr:uid="{00000000-0005-0000-0000-0000C8010000}"/>
    <cellStyle name="Summary Row Name - IBM Cognos 3" xfId="95" xr:uid="{00000000-0005-0000-0000-0000C9010000}"/>
    <cellStyle name="Summary Row Name TM1 - IBM Cognos" xfId="34" xr:uid="{00000000-0005-0000-0000-0000CA010000}"/>
    <cellStyle name="Summary Row Name TM1 - IBM Cognos 2" xfId="111" xr:uid="{00000000-0005-0000-0000-0000CB010000}"/>
    <cellStyle name="Unsaved Change - IBM Cognos" xfId="49" xr:uid="{00000000-0005-0000-0000-0000CC010000}"/>
    <cellStyle name="Unsaved Change - IBM Cognos 2" xfId="117" xr:uid="{00000000-0005-0000-0000-0000CD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FFFF99"/>
      <color rgb="FF000000"/>
      <color rgb="FFFFFFFF"/>
      <color rgb="FFF2DCDB"/>
      <color rgb="FFD8E4BC"/>
      <color rgb="FFF2C37E"/>
      <color rgb="FFCCC0DA"/>
      <color rgb="FFDAEEF3"/>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47625</xdr:colOff>
      <xdr:row>12</xdr:row>
      <xdr:rowOff>38100</xdr:rowOff>
    </xdr:from>
    <xdr:to>
      <xdr:col>7</xdr:col>
      <xdr:colOff>114300</xdr:colOff>
      <xdr:row>12</xdr:row>
      <xdr:rowOff>334010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6825" y="1943100"/>
          <a:ext cx="3146425" cy="2959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3</xdr:row>
      <xdr:rowOff>154780</xdr:rowOff>
    </xdr:from>
    <xdr:to>
      <xdr:col>13</xdr:col>
      <xdr:colOff>809624</xdr:colOff>
      <xdr:row>53</xdr:row>
      <xdr:rowOff>46608</xdr:rowOff>
    </xdr:to>
    <xdr:pic>
      <xdr:nvPicPr>
        <xdr:cNvPr id="2" name="Picture 1">
          <a:extLst>
            <a:ext uri="{FF2B5EF4-FFF2-40B4-BE49-F238E27FC236}">
              <a16:creationId xmlns:a16="http://schemas.microsoft.com/office/drawing/2014/main" id="{87A45590-EE6F-7D80-CDE4-6DC7F299762C}"/>
            </a:ext>
          </a:extLst>
        </xdr:cNvPr>
        <xdr:cNvPicPr>
          <a:picLocks noChangeAspect="1"/>
        </xdr:cNvPicPr>
      </xdr:nvPicPr>
      <xdr:blipFill>
        <a:blip xmlns:r="http://schemas.openxmlformats.org/officeDocument/2006/relationships" r:embed="rId1"/>
        <a:stretch>
          <a:fillRect/>
        </a:stretch>
      </xdr:blipFill>
      <xdr:spPr>
        <a:xfrm>
          <a:off x="285750" y="785811"/>
          <a:ext cx="11834812" cy="8226203"/>
        </a:xfrm>
        <a:prstGeom prst="rect">
          <a:avLst/>
        </a:prstGeom>
      </xdr:spPr>
    </xdr:pic>
    <xdr:clientData/>
  </xdr:twoCellAnchor>
  <xdr:twoCellAnchor editAs="oneCell">
    <xdr:from>
      <xdr:col>1</xdr:col>
      <xdr:colOff>0</xdr:colOff>
      <xdr:row>53</xdr:row>
      <xdr:rowOff>0</xdr:rowOff>
    </xdr:from>
    <xdr:to>
      <xdr:col>13</xdr:col>
      <xdr:colOff>666749</xdr:colOff>
      <xdr:row>78</xdr:row>
      <xdr:rowOff>158909</xdr:rowOff>
    </xdr:to>
    <xdr:pic>
      <xdr:nvPicPr>
        <xdr:cNvPr id="3" name="Picture 2">
          <a:extLst>
            <a:ext uri="{FF2B5EF4-FFF2-40B4-BE49-F238E27FC236}">
              <a16:creationId xmlns:a16="http://schemas.microsoft.com/office/drawing/2014/main" id="{34836008-D178-1683-341A-E14649F3C9D3}"/>
            </a:ext>
          </a:extLst>
        </xdr:cNvPr>
        <xdr:cNvPicPr>
          <a:picLocks noChangeAspect="1"/>
        </xdr:cNvPicPr>
      </xdr:nvPicPr>
      <xdr:blipFill>
        <a:blip xmlns:r="http://schemas.openxmlformats.org/officeDocument/2006/relationships" r:embed="rId2"/>
        <a:stretch>
          <a:fillRect/>
        </a:stretch>
      </xdr:blipFill>
      <xdr:spPr>
        <a:xfrm>
          <a:off x="309563" y="8965406"/>
          <a:ext cx="11668124" cy="439753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1:J126"/>
  <sheetViews>
    <sheetView tabSelected="1" topLeftCell="A2" workbookViewId="0">
      <selection activeCell="P23" sqref="P23"/>
    </sheetView>
  </sheetViews>
  <sheetFormatPr defaultRowHeight="12.75" x14ac:dyDescent="0.2"/>
  <cols>
    <col min="6" max="6" width="9.140625" customWidth="1"/>
  </cols>
  <sheetData>
    <row r="11" spans="1:10" x14ac:dyDescent="0.2">
      <c r="J11" s="46" t="s">
        <v>224</v>
      </c>
    </row>
    <row r="13" spans="1:10" ht="27" x14ac:dyDescent="0.35">
      <c r="A13" s="753"/>
      <c r="B13" s="753"/>
      <c r="C13" s="753"/>
      <c r="D13" s="753"/>
      <c r="E13" s="753"/>
      <c r="F13" s="753"/>
      <c r="G13" s="753"/>
      <c r="H13" s="753"/>
      <c r="I13" s="753"/>
    </row>
    <row r="15" spans="1:10" ht="25.15" customHeight="1" x14ac:dyDescent="0.3">
      <c r="A15" s="754" t="s">
        <v>151</v>
      </c>
      <c r="B15" s="754"/>
      <c r="C15" s="754"/>
      <c r="D15" s="754"/>
      <c r="E15" s="754"/>
      <c r="F15" s="754"/>
      <c r="G15" s="754"/>
      <c r="H15" s="754"/>
      <c r="I15" s="754"/>
    </row>
    <row r="17" spans="1:9" ht="15" customHeight="1" x14ac:dyDescent="0.2">
      <c r="A17" s="755" t="s">
        <v>236</v>
      </c>
      <c r="B17" s="756"/>
      <c r="C17" s="756"/>
      <c r="D17" s="756"/>
      <c r="E17" s="756"/>
      <c r="F17" s="756"/>
      <c r="G17" s="756"/>
      <c r="H17" s="756"/>
      <c r="I17" s="756"/>
    </row>
    <row r="18" spans="1:9" x14ac:dyDescent="0.2">
      <c r="A18" s="46" t="s">
        <v>224</v>
      </c>
    </row>
    <row r="122" spans="1:1" x14ac:dyDescent="0.2">
      <c r="A122" s="63"/>
    </row>
    <row r="126" spans="1:1" x14ac:dyDescent="0.2">
      <c r="A126" s="63"/>
    </row>
  </sheetData>
  <mergeCells count="3">
    <mergeCell ref="A13:I13"/>
    <mergeCell ref="A15:I15"/>
    <mergeCell ref="A17:I17"/>
  </mergeCells>
  <phoneticPr fontId="20" type="noConversion"/>
  <printOptions horizontalCentered="1" verticalCentered="1"/>
  <pageMargins left="0.75" right="0.75" top="1" bottom="1" header="0.5" footer="0.5"/>
  <pageSetup scale="13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132"/>
  <sheetViews>
    <sheetView workbookViewId="0">
      <selection sqref="A1:L1"/>
    </sheetView>
  </sheetViews>
  <sheetFormatPr defaultRowHeight="12.75" x14ac:dyDescent="0.2"/>
  <cols>
    <col min="1" max="1" width="9.5703125" customWidth="1"/>
    <col min="2" max="2" width="10.140625" bestFit="1" customWidth="1"/>
    <col min="3" max="3" width="15.5703125" customWidth="1"/>
    <col min="9" max="9" width="20" customWidth="1"/>
  </cols>
  <sheetData>
    <row r="1" spans="1:12" s="35" customFormat="1" ht="18" x14ac:dyDescent="0.25">
      <c r="A1" s="757" t="s">
        <v>0</v>
      </c>
      <c r="B1" s="757"/>
      <c r="C1" s="757"/>
      <c r="D1" s="757"/>
      <c r="E1" s="757"/>
      <c r="F1" s="757"/>
      <c r="G1" s="757"/>
      <c r="H1" s="757"/>
      <c r="I1" s="757"/>
      <c r="J1" s="757"/>
      <c r="K1" s="757"/>
      <c r="L1" s="757"/>
    </row>
    <row r="2" spans="1:12" s="35" customFormat="1" ht="18" x14ac:dyDescent="0.25">
      <c r="A2" s="758" t="s">
        <v>152</v>
      </c>
      <c r="B2" s="758"/>
      <c r="C2" s="758"/>
      <c r="D2" s="758"/>
      <c r="E2" s="758"/>
      <c r="F2" s="758"/>
      <c r="G2" s="758"/>
      <c r="H2" s="758"/>
      <c r="I2" s="758"/>
      <c r="J2" s="758"/>
      <c r="K2" s="758"/>
      <c r="L2" s="758"/>
    </row>
    <row r="3" spans="1:12" s="35" customFormat="1" ht="18" x14ac:dyDescent="0.25">
      <c r="A3" s="758" t="str">
        <f>Cover!A17</f>
        <v>1st Quarter ended March 31, 2026</v>
      </c>
      <c r="B3" s="758"/>
      <c r="C3" s="758"/>
      <c r="D3" s="758"/>
      <c r="E3" s="758"/>
      <c r="F3" s="758"/>
      <c r="G3" s="758"/>
      <c r="H3" s="758"/>
      <c r="I3" s="758"/>
      <c r="J3" s="758"/>
      <c r="K3" s="758"/>
      <c r="L3" s="758"/>
    </row>
    <row r="4" spans="1:12" ht="12.75" customHeight="1" x14ac:dyDescent="0.2"/>
    <row r="5" spans="1:12" ht="12.75" customHeight="1" x14ac:dyDescent="0.2">
      <c r="A5" s="51" t="s">
        <v>44</v>
      </c>
      <c r="L5" s="25" t="s">
        <v>45</v>
      </c>
    </row>
    <row r="6" spans="1:12" ht="12.75" customHeight="1" x14ac:dyDescent="0.2"/>
    <row r="7" spans="1:12" ht="12.75" customHeight="1" x14ac:dyDescent="0.2">
      <c r="A7" s="46" t="s">
        <v>142</v>
      </c>
      <c r="L7" s="24">
        <v>1</v>
      </c>
    </row>
    <row r="8" spans="1:12" ht="12.75" customHeight="1" x14ac:dyDescent="0.2">
      <c r="L8" s="24"/>
    </row>
    <row r="9" spans="1:12" ht="12.75" customHeight="1" x14ac:dyDescent="0.2">
      <c r="A9" t="s">
        <v>22</v>
      </c>
      <c r="L9" s="357" t="s">
        <v>204</v>
      </c>
    </row>
    <row r="10" spans="1:12" ht="12.75" customHeight="1" x14ac:dyDescent="0.2">
      <c r="L10" s="24"/>
    </row>
    <row r="11" spans="1:12" ht="12.75" customHeight="1" x14ac:dyDescent="0.2">
      <c r="A11" t="s">
        <v>27</v>
      </c>
      <c r="L11" s="357" t="s">
        <v>205</v>
      </c>
    </row>
    <row r="12" spans="1:12" ht="12.75" customHeight="1" x14ac:dyDescent="0.2">
      <c r="L12" s="24"/>
    </row>
    <row r="13" spans="1:12" ht="12.75" customHeight="1" x14ac:dyDescent="0.2">
      <c r="A13" s="395" t="s">
        <v>165</v>
      </c>
      <c r="L13" s="357" t="s">
        <v>206</v>
      </c>
    </row>
    <row r="14" spans="1:12" ht="12.75" customHeight="1" x14ac:dyDescent="0.2">
      <c r="L14" s="24"/>
    </row>
    <row r="15" spans="1:12" ht="12.75" customHeight="1" x14ac:dyDescent="0.2">
      <c r="A15" s="46" t="s">
        <v>170</v>
      </c>
      <c r="L15">
        <v>11</v>
      </c>
    </row>
    <row r="16" spans="1:12" ht="12.75" customHeight="1" x14ac:dyDescent="0.2"/>
    <row r="17" spans="1:12" ht="12.75" customHeight="1" x14ac:dyDescent="0.2">
      <c r="A17" s="46" t="s">
        <v>81</v>
      </c>
      <c r="L17" s="24">
        <v>12</v>
      </c>
    </row>
    <row r="18" spans="1:12" ht="12.75" customHeight="1" x14ac:dyDescent="0.2"/>
    <row r="19" spans="1:12" ht="12.75" customHeight="1" x14ac:dyDescent="0.2"/>
    <row r="20" spans="1:12" ht="12.75" customHeight="1" x14ac:dyDescent="0.2">
      <c r="B20" t="s">
        <v>38</v>
      </c>
    </row>
    <row r="21" spans="1:12" ht="12.75" customHeight="1" x14ac:dyDescent="0.2"/>
    <row r="22" spans="1:12" ht="12.75" customHeight="1" x14ac:dyDescent="0.2">
      <c r="B22" s="20" t="s">
        <v>39</v>
      </c>
    </row>
    <row r="23" spans="1:12" ht="12.75" customHeight="1" x14ac:dyDescent="0.2"/>
    <row r="24" spans="1:12" ht="12.75" customHeight="1" x14ac:dyDescent="0.2">
      <c r="B24" s="20" t="s">
        <v>40</v>
      </c>
    </row>
    <row r="25" spans="1:12" ht="12.75" customHeight="1" x14ac:dyDescent="0.2"/>
    <row r="26" spans="1:12" ht="12.75" customHeight="1" x14ac:dyDescent="0.2">
      <c r="B26" s="20"/>
    </row>
    <row r="27" spans="1:12" ht="12.75" customHeight="1" x14ac:dyDescent="0.2"/>
    <row r="28" spans="1:12" ht="12.75" customHeight="1" x14ac:dyDescent="0.2"/>
    <row r="29" spans="1:12" ht="12.75" customHeight="1" x14ac:dyDescent="0.2"/>
    <row r="30" spans="1:12" ht="12.75" customHeight="1" x14ac:dyDescent="0.2"/>
    <row r="31" spans="1:12" ht="12.75" customHeight="1" x14ac:dyDescent="0.2"/>
    <row r="32" spans="1:12" ht="12.75" customHeight="1" x14ac:dyDescent="0.2"/>
    <row r="33" spans="1:12" ht="12.75" customHeight="1" x14ac:dyDescent="0.2"/>
    <row r="34" spans="1:12" ht="12.75" customHeight="1" x14ac:dyDescent="0.2"/>
    <row r="35" spans="1:12" ht="12.75" customHeight="1" x14ac:dyDescent="0.2"/>
    <row r="36" spans="1:12" ht="12.75" customHeight="1" x14ac:dyDescent="0.2"/>
    <row r="37" spans="1:12" ht="12.75" customHeight="1" x14ac:dyDescent="0.2"/>
    <row r="38" spans="1:12" ht="12.75" customHeight="1" x14ac:dyDescent="0.2"/>
    <row r="39" spans="1:12" ht="12.75" customHeight="1" x14ac:dyDescent="0.2"/>
    <row r="40" spans="1:12" ht="12.75" customHeight="1" x14ac:dyDescent="0.2"/>
    <row r="41" spans="1:12" ht="12.75" customHeight="1" x14ac:dyDescent="0.2"/>
    <row r="42" spans="1:12" ht="12.75" customHeight="1" x14ac:dyDescent="0.2"/>
    <row r="43" spans="1:12" ht="12.75" customHeight="1" x14ac:dyDescent="0.2"/>
    <row r="44" spans="1:12" ht="12.75" customHeight="1" x14ac:dyDescent="0.2"/>
    <row r="45" spans="1:12" ht="12.75" customHeight="1" x14ac:dyDescent="0.2"/>
    <row r="46" spans="1:12" ht="12.75" customHeight="1" x14ac:dyDescent="0.2"/>
    <row r="47" spans="1:12" ht="18" x14ac:dyDescent="0.25">
      <c r="A47" s="10"/>
      <c r="B47" s="10"/>
      <c r="C47" s="10"/>
      <c r="D47" s="10"/>
      <c r="E47" s="10"/>
      <c r="F47" s="10"/>
      <c r="G47" s="10"/>
      <c r="H47" s="10"/>
      <c r="I47" s="10"/>
      <c r="J47" s="10"/>
      <c r="K47" s="10"/>
      <c r="L47" s="10"/>
    </row>
    <row r="128" spans="1:1" x14ac:dyDescent="0.2">
      <c r="A128" s="63"/>
    </row>
    <row r="132" spans="1:1" x14ac:dyDescent="0.2">
      <c r="A132" s="63"/>
    </row>
  </sheetData>
  <mergeCells count="3">
    <mergeCell ref="A1:L1"/>
    <mergeCell ref="A2:L2"/>
    <mergeCell ref="A3:L3"/>
  </mergeCells>
  <phoneticPr fontId="20" type="noConversion"/>
  <pageMargins left="0.95" right="0.5" top="0.72" bottom="0.5" header="0.3" footer="0.3"/>
  <pageSetup scale="86"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22"/>
  <sheetViews>
    <sheetView zoomScale="80" zoomScaleNormal="80" workbookViewId="0">
      <selection activeCell="S69" sqref="S69"/>
    </sheetView>
  </sheetViews>
  <sheetFormatPr defaultRowHeight="12.75" x14ac:dyDescent="0.2"/>
  <cols>
    <col min="1" max="1" width="4.7109375" customWidth="1"/>
    <col min="2" max="15" width="13.7109375" customWidth="1"/>
    <col min="16" max="17" width="4.7109375" customWidth="1"/>
  </cols>
  <sheetData>
    <row r="1" spans="2:20" ht="18" x14ac:dyDescent="0.25">
      <c r="B1" s="759" t="s">
        <v>23</v>
      </c>
      <c r="C1" s="759"/>
      <c r="D1" s="759"/>
      <c r="E1" s="759"/>
      <c r="F1" s="759"/>
      <c r="G1" s="759"/>
      <c r="H1" s="759"/>
      <c r="I1" s="759"/>
      <c r="J1" s="759"/>
      <c r="K1" s="759"/>
      <c r="L1" s="759"/>
      <c r="M1" s="759"/>
      <c r="N1" s="759"/>
      <c r="O1" s="759"/>
      <c r="P1" s="759"/>
      <c r="Q1" s="10"/>
      <c r="R1" s="10"/>
      <c r="S1" s="10"/>
      <c r="T1" s="10"/>
    </row>
    <row r="2" spans="2:20" ht="15.75" x14ac:dyDescent="0.25">
      <c r="B2" s="759" t="s">
        <v>24</v>
      </c>
      <c r="C2" s="759"/>
      <c r="D2" s="759"/>
      <c r="E2" s="759"/>
      <c r="F2" s="759"/>
      <c r="G2" s="759"/>
      <c r="H2" s="759"/>
      <c r="I2" s="759"/>
      <c r="J2" s="759"/>
      <c r="K2" s="759"/>
      <c r="L2" s="759"/>
      <c r="M2" s="759"/>
      <c r="N2" s="759"/>
      <c r="O2" s="759"/>
      <c r="P2" s="759"/>
    </row>
    <row r="3" spans="2:20" ht="15.75" x14ac:dyDescent="0.25">
      <c r="B3" s="759" t="s">
        <v>236</v>
      </c>
      <c r="C3" s="759"/>
      <c r="D3" s="759"/>
      <c r="E3" s="759"/>
      <c r="F3" s="759"/>
      <c r="G3" s="759"/>
      <c r="H3" s="759"/>
      <c r="I3" s="759"/>
      <c r="J3" s="759"/>
      <c r="K3" s="759"/>
      <c r="L3" s="759"/>
      <c r="M3" s="759"/>
      <c r="N3" s="759"/>
      <c r="O3" s="759"/>
      <c r="P3" s="759"/>
    </row>
    <row r="4" spans="2:20" ht="12.75" customHeight="1" x14ac:dyDescent="0.2">
      <c r="B4" s="36"/>
      <c r="C4" s="36"/>
      <c r="D4" s="36"/>
      <c r="E4" s="36"/>
      <c r="F4" s="36"/>
      <c r="G4" s="36"/>
      <c r="H4" s="36"/>
      <c r="I4" s="36"/>
      <c r="J4" s="36"/>
      <c r="K4" s="36"/>
      <c r="L4" s="36"/>
      <c r="M4" s="36"/>
      <c r="N4" s="36"/>
      <c r="O4" s="36"/>
      <c r="P4" s="36"/>
    </row>
    <row r="54" spans="1:16" ht="18" x14ac:dyDescent="0.25">
      <c r="A54" s="10"/>
      <c r="B54" s="10"/>
      <c r="C54" s="10"/>
      <c r="D54" s="10"/>
      <c r="E54" s="10"/>
      <c r="F54" s="10"/>
      <c r="G54" s="10"/>
      <c r="H54" s="10"/>
      <c r="I54" s="10"/>
      <c r="J54" s="10"/>
      <c r="K54" s="10"/>
      <c r="L54" s="10"/>
      <c r="M54" s="10"/>
      <c r="N54" s="10"/>
      <c r="O54" s="10"/>
      <c r="P54" s="10"/>
    </row>
    <row r="57" spans="1:16" ht="14.25" customHeight="1" x14ac:dyDescent="0.2">
      <c r="O57" s="24"/>
    </row>
    <row r="65" spans="14:15" x14ac:dyDescent="0.2">
      <c r="N65" s="152"/>
    </row>
    <row r="71" spans="14:15" x14ac:dyDescent="0.2">
      <c r="O71" s="152"/>
    </row>
    <row r="82" spans="15:15" x14ac:dyDescent="0.2">
      <c r="O82" s="152" t="s">
        <v>59</v>
      </c>
    </row>
    <row r="118" spans="1:1" x14ac:dyDescent="0.2">
      <c r="A118" s="63"/>
    </row>
    <row r="122" spans="1:1" x14ac:dyDescent="0.2">
      <c r="A122" s="63"/>
    </row>
  </sheetData>
  <mergeCells count="3">
    <mergeCell ref="B1:P1"/>
    <mergeCell ref="B2:P2"/>
    <mergeCell ref="B3:P3"/>
  </mergeCells>
  <phoneticPr fontId="0" type="noConversion"/>
  <printOptions horizontalCentered="1"/>
  <pageMargins left="0.5" right="0.5" top="0.5" bottom="0.25" header="0.3" footer="0.25"/>
  <pageSetup scale="53" orientation="landscape"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
  <sheetViews>
    <sheetView workbookViewId="0"/>
  </sheetViews>
  <sheetFormatPr defaultRowHeight="12.75"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K193"/>
  <sheetViews>
    <sheetView view="pageBreakPreview" zoomScale="90" zoomScaleNormal="100" zoomScaleSheetLayoutView="90" workbookViewId="0">
      <selection sqref="A1:AF1"/>
    </sheetView>
  </sheetViews>
  <sheetFormatPr defaultColWidth="9.140625" defaultRowHeight="12.75" x14ac:dyDescent="0.2"/>
  <cols>
    <col min="1" max="1" width="60.7109375" customWidth="1"/>
    <col min="2" max="4" width="10.7109375" customWidth="1"/>
    <col min="5" max="5" width="10.85546875" customWidth="1"/>
    <col min="6" max="20" width="10.7109375" customWidth="1"/>
    <col min="21" max="21" width="10" bestFit="1" customWidth="1"/>
    <col min="22" max="22" width="10.7109375" customWidth="1"/>
    <col min="23" max="23" width="10.85546875" customWidth="1"/>
    <col min="24" max="25" width="10.7109375" customWidth="1"/>
    <col min="26" max="26" width="10.85546875" customWidth="1"/>
    <col min="27" max="27" width="12.140625" customWidth="1"/>
    <col min="28" max="30" width="10.42578125" customWidth="1"/>
    <col min="31" max="31" width="10.5703125" customWidth="1"/>
    <col min="32" max="32" width="12.28515625" customWidth="1"/>
  </cols>
  <sheetData>
    <row r="1" spans="1:37" ht="19.350000000000001" customHeight="1" x14ac:dyDescent="0.25">
      <c r="A1" s="760" t="s">
        <v>0</v>
      </c>
      <c r="B1" s="760"/>
      <c r="C1" s="760"/>
      <c r="D1" s="760"/>
      <c r="E1" s="760"/>
      <c r="F1" s="760"/>
      <c r="G1" s="760"/>
      <c r="H1" s="760"/>
      <c r="I1" s="760"/>
      <c r="J1" s="760"/>
      <c r="K1" s="760"/>
      <c r="L1" s="760"/>
      <c r="M1" s="760"/>
      <c r="N1" s="760"/>
      <c r="O1" s="760"/>
      <c r="P1" s="760"/>
      <c r="Q1" s="760"/>
      <c r="R1" s="760"/>
      <c r="S1" s="760"/>
      <c r="T1" s="760"/>
      <c r="U1" s="760"/>
      <c r="V1" s="760"/>
      <c r="W1" s="760"/>
      <c r="X1" s="760"/>
      <c r="Y1" s="760"/>
      <c r="Z1" s="760"/>
      <c r="AA1" s="760"/>
      <c r="AB1" s="760"/>
      <c r="AC1" s="760"/>
      <c r="AD1" s="760"/>
      <c r="AE1" s="760"/>
      <c r="AF1" s="760"/>
    </row>
    <row r="2" spans="1:37" ht="19.350000000000001" customHeight="1" x14ac:dyDescent="0.25">
      <c r="A2" s="760" t="s">
        <v>153</v>
      </c>
      <c r="B2" s="760"/>
      <c r="C2" s="760"/>
      <c r="D2" s="760"/>
      <c r="E2" s="760"/>
      <c r="F2" s="760"/>
      <c r="G2" s="760"/>
      <c r="H2" s="760"/>
      <c r="I2" s="760"/>
      <c r="J2" s="760"/>
      <c r="K2" s="760"/>
      <c r="L2" s="760"/>
      <c r="M2" s="760"/>
      <c r="N2" s="760"/>
      <c r="O2" s="760"/>
      <c r="P2" s="760"/>
      <c r="Q2" s="760"/>
      <c r="R2" s="760"/>
      <c r="S2" s="760"/>
      <c r="T2" s="760"/>
      <c r="U2" s="760"/>
      <c r="V2" s="760"/>
      <c r="W2" s="760"/>
      <c r="X2" s="760"/>
      <c r="Y2" s="760"/>
      <c r="Z2" s="760"/>
      <c r="AA2" s="760"/>
      <c r="AB2" s="760"/>
      <c r="AC2" s="760"/>
      <c r="AD2" s="760"/>
      <c r="AE2" s="760"/>
      <c r="AF2" s="760"/>
    </row>
    <row r="3" spans="1:37" ht="19.350000000000001" customHeight="1" x14ac:dyDescent="0.25">
      <c r="A3" s="760" t="s">
        <v>240</v>
      </c>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row>
    <row r="4" spans="1:37" x14ac:dyDescent="0.2">
      <c r="A4" s="761" t="s">
        <v>20</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row>
    <row r="5" spans="1:37" ht="13.5" thickBot="1" x14ac:dyDescent="0.25"/>
    <row r="6" spans="1:37" ht="34.9" customHeight="1" thickBot="1" x14ac:dyDescent="0.3">
      <c r="A6" s="14" t="s">
        <v>33</v>
      </c>
      <c r="B6" s="766" t="s">
        <v>181</v>
      </c>
      <c r="C6" s="767"/>
      <c r="D6" s="767"/>
      <c r="E6" s="767"/>
      <c r="F6" s="768"/>
      <c r="G6" s="766" t="s">
        <v>188</v>
      </c>
      <c r="H6" s="769"/>
      <c r="I6" s="769"/>
      <c r="J6" s="769"/>
      <c r="K6" s="770"/>
      <c r="L6" s="766" t="s">
        <v>195</v>
      </c>
      <c r="M6" s="767"/>
      <c r="N6" s="767"/>
      <c r="O6" s="767"/>
      <c r="P6" s="768"/>
      <c r="Q6" s="766" t="s">
        <v>211</v>
      </c>
      <c r="R6" s="767"/>
      <c r="S6" s="767"/>
      <c r="T6" s="767"/>
      <c r="U6" s="768"/>
      <c r="V6" s="766" t="s">
        <v>219</v>
      </c>
      <c r="W6" s="767"/>
      <c r="X6" s="767"/>
      <c r="Y6" s="767"/>
      <c r="Z6" s="768"/>
      <c r="AA6" s="766" t="s">
        <v>226</v>
      </c>
      <c r="AB6" s="767"/>
      <c r="AC6" s="767"/>
      <c r="AD6" s="767"/>
      <c r="AE6" s="768"/>
      <c r="AF6" s="676" t="s">
        <v>237</v>
      </c>
    </row>
    <row r="7" spans="1:37" ht="16.5" thickBot="1" x14ac:dyDescent="0.3">
      <c r="A7" s="145" t="s">
        <v>21</v>
      </c>
      <c r="B7" s="148" t="s">
        <v>28</v>
      </c>
      <c r="C7" s="75" t="s">
        <v>29</v>
      </c>
      <c r="D7" s="75" t="s">
        <v>30</v>
      </c>
      <c r="E7" s="252" t="s">
        <v>31</v>
      </c>
      <c r="F7" s="433" t="s">
        <v>32</v>
      </c>
      <c r="G7" s="148" t="s">
        <v>28</v>
      </c>
      <c r="H7" s="75" t="s">
        <v>29</v>
      </c>
      <c r="I7" s="75" t="s">
        <v>30</v>
      </c>
      <c r="J7" s="252" t="s">
        <v>31</v>
      </c>
      <c r="K7" s="433" t="s">
        <v>32</v>
      </c>
      <c r="L7" s="148" t="s">
        <v>28</v>
      </c>
      <c r="M7" s="75" t="s">
        <v>29</v>
      </c>
      <c r="N7" s="75" t="s">
        <v>30</v>
      </c>
      <c r="O7" s="252" t="s">
        <v>31</v>
      </c>
      <c r="P7" s="433" t="s">
        <v>32</v>
      </c>
      <c r="Q7" s="148" t="s">
        <v>28</v>
      </c>
      <c r="R7" s="75" t="s">
        <v>29</v>
      </c>
      <c r="S7" s="75" t="s">
        <v>30</v>
      </c>
      <c r="T7" s="75" t="s">
        <v>31</v>
      </c>
      <c r="U7" s="433" t="s">
        <v>32</v>
      </c>
      <c r="V7" s="148" t="s">
        <v>28</v>
      </c>
      <c r="W7" s="75" t="s">
        <v>29</v>
      </c>
      <c r="X7" s="75" t="s">
        <v>30</v>
      </c>
      <c r="Y7" s="252" t="s">
        <v>31</v>
      </c>
      <c r="Z7" s="433" t="s">
        <v>32</v>
      </c>
      <c r="AA7" s="148" t="s">
        <v>28</v>
      </c>
      <c r="AB7" s="75" t="s">
        <v>29</v>
      </c>
      <c r="AC7" s="75" t="s">
        <v>30</v>
      </c>
      <c r="AD7" s="673" t="s">
        <v>31</v>
      </c>
      <c r="AE7" s="675" t="s">
        <v>32</v>
      </c>
      <c r="AF7" s="719" t="s">
        <v>28</v>
      </c>
    </row>
    <row r="8" spans="1:37" ht="6" customHeight="1" x14ac:dyDescent="0.2">
      <c r="A8" s="9"/>
      <c r="B8" s="110"/>
      <c r="C8" s="72"/>
      <c r="D8" s="72"/>
      <c r="E8" s="426"/>
      <c r="F8" s="434"/>
      <c r="G8" s="110"/>
      <c r="H8" s="72"/>
      <c r="I8" s="72"/>
      <c r="J8" s="426"/>
      <c r="K8" s="434"/>
      <c r="L8" s="110"/>
      <c r="M8" s="72"/>
      <c r="N8" s="72"/>
      <c r="O8" s="426"/>
      <c r="P8" s="434"/>
      <c r="Q8" s="110"/>
      <c r="R8" s="72"/>
      <c r="S8" s="72"/>
      <c r="T8" s="72"/>
      <c r="U8" s="434"/>
      <c r="V8" s="110"/>
      <c r="W8" s="72"/>
      <c r="X8" s="72"/>
      <c r="Y8" s="426"/>
      <c r="Z8" s="434"/>
      <c r="AA8" s="110"/>
      <c r="AB8" s="72"/>
      <c r="AC8" s="72"/>
      <c r="AD8" s="72"/>
      <c r="AE8" s="434"/>
      <c r="AF8" s="709"/>
    </row>
    <row r="9" spans="1:37" x14ac:dyDescent="0.2">
      <c r="A9" s="3" t="s">
        <v>1</v>
      </c>
      <c r="B9" s="524">
        <v>1017.2</v>
      </c>
      <c r="C9" s="525">
        <v>827.5</v>
      </c>
      <c r="D9" s="525">
        <v>889.9</v>
      </c>
      <c r="E9" s="526">
        <v>857.3</v>
      </c>
      <c r="F9" s="527">
        <v>3591.8999999999996</v>
      </c>
      <c r="G9" s="524">
        <v>1125.4000000000001</v>
      </c>
      <c r="H9" s="525">
        <v>977.1</v>
      </c>
      <c r="I9" s="525">
        <v>1016.2</v>
      </c>
      <c r="J9" s="526">
        <v>1013.6</v>
      </c>
      <c r="K9" s="527">
        <v>4132.3</v>
      </c>
      <c r="L9" s="524">
        <v>1565.3</v>
      </c>
      <c r="M9" s="525">
        <v>1282.4000000000001</v>
      </c>
      <c r="N9" s="525">
        <v>1186.9000000000001</v>
      </c>
      <c r="O9" s="525">
        <v>1152.8</v>
      </c>
      <c r="P9" s="527">
        <v>5187.3999999999996</v>
      </c>
      <c r="Q9" s="524">
        <v>1747.4</v>
      </c>
      <c r="R9" s="525">
        <v>1410.4</v>
      </c>
      <c r="S9" s="525">
        <v>1381.2</v>
      </c>
      <c r="T9" s="525">
        <v>1326</v>
      </c>
      <c r="U9" s="527">
        <v>5865</v>
      </c>
      <c r="V9" s="524">
        <v>1993.6</v>
      </c>
      <c r="W9" s="525">
        <v>1661.8</v>
      </c>
      <c r="X9" s="525">
        <v>1537.8</v>
      </c>
      <c r="Y9" s="526">
        <v>1500.8</v>
      </c>
      <c r="Z9" s="527">
        <v>6694</v>
      </c>
      <c r="AA9" s="524">
        <v>2249</v>
      </c>
      <c r="AB9" s="525">
        <v>1808</v>
      </c>
      <c r="AC9" s="525">
        <v>1908</v>
      </c>
      <c r="AD9" s="72">
        <v>2059</v>
      </c>
      <c r="AE9" s="527">
        <v>8024</v>
      </c>
      <c r="AF9" s="720">
        <v>3123</v>
      </c>
      <c r="AH9" s="695"/>
      <c r="AI9" s="695"/>
      <c r="AJ9" s="695"/>
      <c r="AK9" s="695"/>
    </row>
    <row r="10" spans="1:37" x14ac:dyDescent="0.2">
      <c r="A10" s="3" t="s">
        <v>2</v>
      </c>
      <c r="B10" s="528">
        <v>295.8</v>
      </c>
      <c r="C10" s="478">
        <v>269.10000000000002</v>
      </c>
      <c r="D10" s="478">
        <v>293.2</v>
      </c>
      <c r="E10" s="484">
        <v>278.8</v>
      </c>
      <c r="F10" s="529">
        <v>1136.9000000000001</v>
      </c>
      <c r="G10" s="528">
        <v>333.6</v>
      </c>
      <c r="H10" s="478">
        <v>296</v>
      </c>
      <c r="I10" s="478">
        <v>353.8</v>
      </c>
      <c r="J10" s="484">
        <v>313.5</v>
      </c>
      <c r="K10" s="529">
        <v>1296.9000000000001</v>
      </c>
      <c r="L10" s="528">
        <v>391.9</v>
      </c>
      <c r="M10" s="478">
        <v>323.60000000000002</v>
      </c>
      <c r="N10" s="478">
        <v>396</v>
      </c>
      <c r="O10" s="478">
        <v>365.4</v>
      </c>
      <c r="P10" s="529">
        <v>1476.9</v>
      </c>
      <c r="Q10" s="528">
        <v>412.7</v>
      </c>
      <c r="R10" s="478">
        <v>478.5</v>
      </c>
      <c r="S10" s="478">
        <v>523</v>
      </c>
      <c r="T10" s="478">
        <v>470.8</v>
      </c>
      <c r="U10" s="529">
        <v>1885</v>
      </c>
      <c r="V10" s="528">
        <v>606.70000000000005</v>
      </c>
      <c r="W10" s="478">
        <v>477.6</v>
      </c>
      <c r="X10" s="478">
        <v>585.20000000000005</v>
      </c>
      <c r="Y10" s="484">
        <v>523.1</v>
      </c>
      <c r="Z10" s="529">
        <v>2192.6000000000004</v>
      </c>
      <c r="AA10" s="528">
        <v>620</v>
      </c>
      <c r="AB10" s="478">
        <v>579</v>
      </c>
      <c r="AC10" s="478">
        <v>665</v>
      </c>
      <c r="AD10" s="478">
        <v>782</v>
      </c>
      <c r="AE10" s="529">
        <v>2646</v>
      </c>
      <c r="AF10" s="714">
        <v>792</v>
      </c>
      <c r="AG10" s="478"/>
      <c r="AH10" s="695"/>
      <c r="AI10" s="695"/>
      <c r="AJ10" s="695"/>
      <c r="AK10" s="695"/>
    </row>
    <row r="11" spans="1:37" x14ac:dyDescent="0.2">
      <c r="A11" s="3" t="s">
        <v>104</v>
      </c>
      <c r="B11" s="530">
        <v>59</v>
      </c>
      <c r="C11" s="531">
        <v>50.3</v>
      </c>
      <c r="D11" s="531">
        <v>54.7</v>
      </c>
      <c r="E11" s="532">
        <v>57.9</v>
      </c>
      <c r="F11" s="533">
        <v>221.9</v>
      </c>
      <c r="G11" s="530">
        <v>66.8</v>
      </c>
      <c r="H11" s="531">
        <v>55.2</v>
      </c>
      <c r="I11" s="531">
        <v>61</v>
      </c>
      <c r="J11" s="532">
        <v>65.7</v>
      </c>
      <c r="K11" s="533">
        <v>248.7</v>
      </c>
      <c r="L11" s="530">
        <v>74.3</v>
      </c>
      <c r="M11" s="531">
        <v>65.7</v>
      </c>
      <c r="N11" s="531">
        <v>64.7</v>
      </c>
      <c r="O11" s="531">
        <v>80</v>
      </c>
      <c r="P11" s="533">
        <v>284.7</v>
      </c>
      <c r="Q11" s="530">
        <v>81.599999999999994</v>
      </c>
      <c r="R11" s="531">
        <v>71.2</v>
      </c>
      <c r="S11" s="531">
        <v>70.8</v>
      </c>
      <c r="T11" s="531">
        <v>90.6</v>
      </c>
      <c r="U11" s="533">
        <v>314.20000000000005</v>
      </c>
      <c r="V11" s="530">
        <v>93.9</v>
      </c>
      <c r="W11" s="531">
        <v>88.7</v>
      </c>
      <c r="X11" s="531">
        <v>79.099999999999994</v>
      </c>
      <c r="Y11" s="532">
        <v>97.7</v>
      </c>
      <c r="Z11" s="533">
        <v>359.40000000000003</v>
      </c>
      <c r="AA11" s="530">
        <v>114</v>
      </c>
      <c r="AB11" s="531">
        <v>103</v>
      </c>
      <c r="AC11" s="531">
        <v>117</v>
      </c>
      <c r="AD11" s="531">
        <v>132</v>
      </c>
      <c r="AE11" s="529">
        <v>466</v>
      </c>
      <c r="AF11" s="721">
        <v>180</v>
      </c>
      <c r="AG11" s="531"/>
      <c r="AH11" s="695"/>
      <c r="AI11" s="695"/>
      <c r="AJ11" s="695"/>
      <c r="AK11" s="695"/>
    </row>
    <row r="12" spans="1:37" x14ac:dyDescent="0.2">
      <c r="A12" s="3" t="s">
        <v>105</v>
      </c>
      <c r="B12" s="530">
        <v>45.1</v>
      </c>
      <c r="C12" s="531">
        <v>37.4</v>
      </c>
      <c r="D12" s="531">
        <v>34.5</v>
      </c>
      <c r="E12" s="532">
        <v>30</v>
      </c>
      <c r="F12" s="533">
        <v>147</v>
      </c>
      <c r="G12" s="530">
        <v>63.3</v>
      </c>
      <c r="H12" s="531">
        <v>43.3</v>
      </c>
      <c r="I12" s="531">
        <v>43.7</v>
      </c>
      <c r="J12" s="532">
        <v>37.700000000000003</v>
      </c>
      <c r="K12" s="533">
        <v>188</v>
      </c>
      <c r="L12" s="530">
        <v>71.599999999999994</v>
      </c>
      <c r="M12" s="531">
        <v>43.1</v>
      </c>
      <c r="N12" s="531">
        <v>52.4</v>
      </c>
      <c r="O12" s="531">
        <v>40.200000000000003</v>
      </c>
      <c r="P12" s="533">
        <v>207.3</v>
      </c>
      <c r="Q12" s="530">
        <v>71.8</v>
      </c>
      <c r="R12" s="531">
        <v>54.2</v>
      </c>
      <c r="S12" s="531">
        <v>53.9</v>
      </c>
      <c r="T12" s="531">
        <v>55.4</v>
      </c>
      <c r="U12" s="533">
        <v>235.3</v>
      </c>
      <c r="V12" s="530">
        <v>86</v>
      </c>
      <c r="W12" s="531">
        <v>60.3</v>
      </c>
      <c r="X12" s="531">
        <v>69.400000000000006</v>
      </c>
      <c r="Y12" s="532">
        <v>52</v>
      </c>
      <c r="Z12" s="533">
        <v>267.70000000000005</v>
      </c>
      <c r="AA12" s="530">
        <v>93</v>
      </c>
      <c r="AB12" s="531">
        <v>73</v>
      </c>
      <c r="AC12" s="531">
        <v>75</v>
      </c>
      <c r="AD12" s="531">
        <v>83</v>
      </c>
      <c r="AE12" s="533">
        <v>324</v>
      </c>
      <c r="AF12" s="721">
        <v>115</v>
      </c>
      <c r="AG12" s="531"/>
      <c r="AH12" s="695"/>
      <c r="AI12" s="695"/>
      <c r="AJ12" s="695"/>
      <c r="AK12" s="695"/>
    </row>
    <row r="13" spans="1:37" x14ac:dyDescent="0.2">
      <c r="A13" s="3" t="s">
        <v>214</v>
      </c>
      <c r="B13" s="528">
        <v>18.5</v>
      </c>
      <c r="C13" s="478">
        <v>16.8</v>
      </c>
      <c r="D13" s="478">
        <v>22.3</v>
      </c>
      <c r="E13" s="484">
        <v>11.8</v>
      </c>
      <c r="F13" s="529">
        <v>69.399999999999991</v>
      </c>
      <c r="G13" s="528">
        <v>21.099999999999998</v>
      </c>
      <c r="H13" s="478">
        <v>18.600000000000001</v>
      </c>
      <c r="I13" s="478">
        <v>25</v>
      </c>
      <c r="J13" s="484">
        <v>36.9</v>
      </c>
      <c r="K13" s="529">
        <v>101.6</v>
      </c>
      <c r="L13" s="528">
        <v>19.5</v>
      </c>
      <c r="M13" s="478">
        <v>25.9</v>
      </c>
      <c r="N13" s="478">
        <v>36.200000000000003</v>
      </c>
      <c r="O13" s="478">
        <v>65.900000000000006</v>
      </c>
      <c r="P13" s="529">
        <v>147.5</v>
      </c>
      <c r="Q13" s="528">
        <v>61.7</v>
      </c>
      <c r="R13" s="478">
        <v>74.099999999999994</v>
      </c>
      <c r="S13" s="478">
        <v>93.2</v>
      </c>
      <c r="T13" s="478">
        <v>108.7</v>
      </c>
      <c r="U13" s="529">
        <v>337.7</v>
      </c>
      <c r="V13" s="528">
        <v>84.7</v>
      </c>
      <c r="W13" s="478">
        <v>88</v>
      </c>
      <c r="X13" s="478">
        <v>125</v>
      </c>
      <c r="Y13" s="484">
        <v>122.4</v>
      </c>
      <c r="Z13" s="529">
        <v>420.1</v>
      </c>
      <c r="AA13" s="528">
        <v>238</v>
      </c>
      <c r="AB13" s="478">
        <v>224</v>
      </c>
      <c r="AC13" s="478">
        <v>157</v>
      </c>
      <c r="AD13" s="478">
        <v>113</v>
      </c>
      <c r="AE13" s="529">
        <v>732</v>
      </c>
      <c r="AF13" s="714">
        <v>83</v>
      </c>
      <c r="AG13" s="531"/>
      <c r="AH13" s="695"/>
      <c r="AI13" s="695"/>
      <c r="AJ13" s="695"/>
      <c r="AK13" s="695"/>
    </row>
    <row r="14" spans="1:37" ht="6" customHeight="1" x14ac:dyDescent="0.2">
      <c r="A14" s="7"/>
      <c r="B14" s="534"/>
      <c r="C14" s="537"/>
      <c r="D14" s="537"/>
      <c r="E14" s="535"/>
      <c r="F14" s="536"/>
      <c r="G14" s="534"/>
      <c r="H14" s="537"/>
      <c r="I14" s="537"/>
      <c r="J14" s="535"/>
      <c r="K14" s="536"/>
      <c r="L14" s="534"/>
      <c r="M14" s="537"/>
      <c r="N14" s="537"/>
      <c r="O14" s="537"/>
      <c r="P14" s="536"/>
      <c r="Q14" s="534"/>
      <c r="R14" s="537"/>
      <c r="S14" s="537"/>
      <c r="T14" s="537"/>
      <c r="U14" s="536"/>
      <c r="V14" s="534"/>
      <c r="W14" s="566"/>
      <c r="X14" s="566"/>
      <c r="Y14" s="535"/>
      <c r="Z14" s="536"/>
      <c r="AA14" s="534"/>
      <c r="AB14" s="566"/>
      <c r="AC14" s="566"/>
      <c r="AD14" s="566"/>
      <c r="AE14" s="536"/>
      <c r="AF14" s="722"/>
      <c r="AG14" s="46"/>
      <c r="AH14" s="695"/>
      <c r="AI14" s="695"/>
      <c r="AJ14" s="695"/>
      <c r="AK14" s="695"/>
    </row>
    <row r="15" spans="1:37" x14ac:dyDescent="0.2">
      <c r="A15" s="4" t="s">
        <v>3</v>
      </c>
      <c r="B15" s="538">
        <v>1435.6</v>
      </c>
      <c r="C15" s="539">
        <v>1201.0999999999999</v>
      </c>
      <c r="D15" s="539">
        <v>1294.5999999999999</v>
      </c>
      <c r="E15" s="540">
        <v>1235.8</v>
      </c>
      <c r="F15" s="541">
        <v>5167.0999999999985</v>
      </c>
      <c r="G15" s="538">
        <v>1610.1999999999998</v>
      </c>
      <c r="H15" s="539">
        <v>1390.1999999999998</v>
      </c>
      <c r="I15" s="539">
        <v>1499.7</v>
      </c>
      <c r="J15" s="540">
        <v>1467.4</v>
      </c>
      <c r="K15" s="541">
        <v>5967.5000000000009</v>
      </c>
      <c r="L15" s="538">
        <v>2122.6</v>
      </c>
      <c r="M15" s="539">
        <v>1740.7</v>
      </c>
      <c r="N15" s="539">
        <v>1736.2000000000003</v>
      </c>
      <c r="O15" s="539">
        <v>1704.3</v>
      </c>
      <c r="P15" s="541">
        <v>7303.7999999999993</v>
      </c>
      <c r="Q15" s="538">
        <v>2375.1999999999998</v>
      </c>
      <c r="R15" s="539">
        <v>2088.4</v>
      </c>
      <c r="S15" s="539">
        <v>2122.1</v>
      </c>
      <c r="T15" s="539">
        <v>2051.5</v>
      </c>
      <c r="U15" s="541">
        <v>8637.2000000000007</v>
      </c>
      <c r="V15" s="538">
        <v>2864.9</v>
      </c>
      <c r="W15" s="539">
        <v>2376.4</v>
      </c>
      <c r="X15" s="539">
        <v>2396.5</v>
      </c>
      <c r="Y15" s="540">
        <v>2296</v>
      </c>
      <c r="Z15" s="541">
        <v>9933.8000000000011</v>
      </c>
      <c r="AA15" s="538">
        <v>3314</v>
      </c>
      <c r="AB15" s="539">
        <v>2787</v>
      </c>
      <c r="AC15" s="539">
        <v>2922</v>
      </c>
      <c r="AD15" s="539">
        <v>3169</v>
      </c>
      <c r="AE15" s="541">
        <v>12192</v>
      </c>
      <c r="AF15" s="723">
        <v>4293</v>
      </c>
      <c r="AH15" s="695"/>
      <c r="AI15" s="695"/>
      <c r="AJ15" s="695"/>
      <c r="AK15" s="695"/>
    </row>
    <row r="16" spans="1:37" ht="6" customHeight="1" x14ac:dyDescent="0.2">
      <c r="A16" s="7"/>
      <c r="B16" s="534"/>
      <c r="C16" s="537"/>
      <c r="D16" s="537"/>
      <c r="E16" s="535"/>
      <c r="F16" s="536"/>
      <c r="G16" s="534"/>
      <c r="H16" s="537"/>
      <c r="I16" s="537"/>
      <c r="J16" s="535"/>
      <c r="K16" s="536"/>
      <c r="L16" s="534"/>
      <c r="M16" s="537"/>
      <c r="N16" s="537"/>
      <c r="O16" s="537"/>
      <c r="P16" s="536"/>
      <c r="Q16" s="534"/>
      <c r="R16" s="537"/>
      <c r="S16" s="537"/>
      <c r="T16" s="537"/>
      <c r="U16" s="536"/>
      <c r="V16" s="534"/>
      <c r="W16" s="566"/>
      <c r="X16" s="566"/>
      <c r="Y16" s="535"/>
      <c r="Z16" s="536"/>
      <c r="AA16" s="534"/>
      <c r="AB16" s="566"/>
      <c r="AC16" s="566"/>
      <c r="AD16" s="566"/>
      <c r="AE16" s="536"/>
      <c r="AF16" s="722"/>
    </row>
    <row r="17" spans="1:37" x14ac:dyDescent="0.2">
      <c r="A17" s="3" t="s">
        <v>4</v>
      </c>
      <c r="B17" s="528">
        <v>752.8</v>
      </c>
      <c r="C17" s="478">
        <v>672.4</v>
      </c>
      <c r="D17" s="478">
        <v>729.5</v>
      </c>
      <c r="E17" s="484">
        <v>727.8</v>
      </c>
      <c r="F17" s="529">
        <v>2882.5</v>
      </c>
      <c r="G17" s="528">
        <v>821.69999999999993</v>
      </c>
      <c r="H17" s="478">
        <v>773.4</v>
      </c>
      <c r="I17" s="478">
        <v>827.9</v>
      </c>
      <c r="J17" s="484">
        <v>829.4</v>
      </c>
      <c r="K17" s="529">
        <v>3252.4</v>
      </c>
      <c r="L17" s="528">
        <v>1096.4000000000001</v>
      </c>
      <c r="M17" s="478">
        <v>979.2</v>
      </c>
      <c r="N17" s="478">
        <v>985.8</v>
      </c>
      <c r="O17" s="478">
        <v>963.3</v>
      </c>
      <c r="P17" s="529">
        <v>4024.7000000000007</v>
      </c>
      <c r="Q17" s="528">
        <v>1206.0999999999999</v>
      </c>
      <c r="R17" s="478">
        <v>1196.4000000000001</v>
      </c>
      <c r="S17" s="478">
        <v>1189.7</v>
      </c>
      <c r="T17" s="478">
        <v>1176.9000000000001</v>
      </c>
      <c r="U17" s="529">
        <v>4769.1000000000004</v>
      </c>
      <c r="V17" s="528">
        <v>1476.9</v>
      </c>
      <c r="W17" s="478">
        <v>1370.3</v>
      </c>
      <c r="X17" s="478">
        <v>1362.9</v>
      </c>
      <c r="Y17" s="484">
        <v>1291.4000000000001</v>
      </c>
      <c r="Z17" s="529">
        <v>5501.5</v>
      </c>
      <c r="AA17" s="528">
        <v>1617</v>
      </c>
      <c r="AB17" s="478">
        <v>1526</v>
      </c>
      <c r="AC17" s="478">
        <v>1649</v>
      </c>
      <c r="AD17" s="478">
        <v>1868</v>
      </c>
      <c r="AE17" s="529">
        <v>6660</v>
      </c>
      <c r="AF17" s="714">
        <v>2211</v>
      </c>
      <c r="AG17" s="478"/>
      <c r="AH17" s="695"/>
      <c r="AI17" s="695"/>
      <c r="AJ17" s="695"/>
      <c r="AK17" s="695"/>
    </row>
    <row r="18" spans="1:37" x14ac:dyDescent="0.2">
      <c r="A18" s="3" t="s">
        <v>10</v>
      </c>
      <c r="B18" s="542">
        <v>204.9</v>
      </c>
      <c r="C18" s="545">
        <v>162.19999999999999</v>
      </c>
      <c r="D18" s="545">
        <v>153.9</v>
      </c>
      <c r="E18" s="543">
        <v>166.2</v>
      </c>
      <c r="F18" s="544">
        <v>687.2</v>
      </c>
      <c r="G18" s="542">
        <v>170.1</v>
      </c>
      <c r="H18" s="545">
        <v>176.8</v>
      </c>
      <c r="I18" s="545">
        <v>190.6</v>
      </c>
      <c r="J18" s="543">
        <v>220.4</v>
      </c>
      <c r="K18" s="544">
        <v>757.9</v>
      </c>
      <c r="L18" s="542">
        <v>239.8</v>
      </c>
      <c r="M18" s="545">
        <v>254.8</v>
      </c>
      <c r="N18" s="545">
        <v>261.89999999999998</v>
      </c>
      <c r="O18" s="545">
        <v>283.39999999999998</v>
      </c>
      <c r="P18" s="544">
        <v>1039.9000000000001</v>
      </c>
      <c r="Q18" s="542">
        <v>288.5</v>
      </c>
      <c r="R18" s="545">
        <v>328.2</v>
      </c>
      <c r="S18" s="545">
        <v>320.89999999999998</v>
      </c>
      <c r="T18" s="545">
        <v>334.7</v>
      </c>
      <c r="U18" s="544">
        <v>1272.3</v>
      </c>
      <c r="V18" s="542">
        <v>339.4</v>
      </c>
      <c r="W18" s="545">
        <v>337.9</v>
      </c>
      <c r="X18" s="545">
        <v>342</v>
      </c>
      <c r="Y18" s="543">
        <v>344.1</v>
      </c>
      <c r="Z18" s="544">
        <v>1363.4</v>
      </c>
      <c r="AA18" s="542">
        <v>346</v>
      </c>
      <c r="AB18" s="545">
        <v>369</v>
      </c>
      <c r="AC18" s="545">
        <v>434</v>
      </c>
      <c r="AD18" s="545">
        <v>527</v>
      </c>
      <c r="AE18" s="544">
        <v>1676</v>
      </c>
      <c r="AF18" s="724">
        <v>520</v>
      </c>
      <c r="AH18" s="695"/>
      <c r="AI18" s="695"/>
      <c r="AJ18" s="695"/>
      <c r="AK18" s="695"/>
    </row>
    <row r="19" spans="1:37" x14ac:dyDescent="0.2">
      <c r="A19" s="3" t="s">
        <v>5</v>
      </c>
      <c r="B19" s="528">
        <v>17.600000000000001</v>
      </c>
      <c r="C19" s="478">
        <v>17.8</v>
      </c>
      <c r="D19" s="478">
        <v>18.3</v>
      </c>
      <c r="E19" s="484">
        <v>19.8</v>
      </c>
      <c r="F19" s="529">
        <v>73.5</v>
      </c>
      <c r="G19" s="528">
        <v>22.1</v>
      </c>
      <c r="H19" s="478">
        <v>21.1</v>
      </c>
      <c r="I19" s="478">
        <v>21.8</v>
      </c>
      <c r="J19" s="484">
        <v>22.8</v>
      </c>
      <c r="K19" s="529">
        <v>87.8</v>
      </c>
      <c r="L19" s="528">
        <v>24.2</v>
      </c>
      <c r="M19" s="478">
        <v>29.4</v>
      </c>
      <c r="N19" s="478">
        <v>23.1</v>
      </c>
      <c r="O19" s="478">
        <v>26.9</v>
      </c>
      <c r="P19" s="529">
        <v>103.6</v>
      </c>
      <c r="Q19" s="528">
        <v>27.9</v>
      </c>
      <c r="R19" s="478">
        <v>30.6</v>
      </c>
      <c r="S19" s="478">
        <v>32.9</v>
      </c>
      <c r="T19" s="478">
        <v>33</v>
      </c>
      <c r="U19" s="529">
        <v>124.4</v>
      </c>
      <c r="V19" s="528">
        <v>32.799999999999997</v>
      </c>
      <c r="W19" s="478">
        <v>32.299999999999997</v>
      </c>
      <c r="X19" s="478">
        <v>34</v>
      </c>
      <c r="Y19" s="484">
        <v>34</v>
      </c>
      <c r="Z19" s="529">
        <v>133.1</v>
      </c>
      <c r="AA19" s="528">
        <v>33</v>
      </c>
      <c r="AB19" s="478">
        <v>38</v>
      </c>
      <c r="AC19" s="478">
        <v>42</v>
      </c>
      <c r="AD19" s="478">
        <v>46</v>
      </c>
      <c r="AE19" s="529">
        <v>159</v>
      </c>
      <c r="AF19" s="714">
        <v>49</v>
      </c>
      <c r="AH19" s="695"/>
      <c r="AI19" s="695"/>
      <c r="AJ19" s="695"/>
      <c r="AK19" s="695"/>
    </row>
    <row r="20" spans="1:37" x14ac:dyDescent="0.2">
      <c r="A20" s="3" t="s">
        <v>6</v>
      </c>
      <c r="B20" s="528">
        <v>134.19999999999999</v>
      </c>
      <c r="C20" s="478">
        <v>86.6</v>
      </c>
      <c r="D20" s="478">
        <v>96</v>
      </c>
      <c r="E20" s="484">
        <v>94.5</v>
      </c>
      <c r="F20" s="529">
        <v>411.29999999999995</v>
      </c>
      <c r="G20" s="528">
        <v>103.6</v>
      </c>
      <c r="H20" s="478">
        <v>105.8</v>
      </c>
      <c r="I20" s="478">
        <v>90.8</v>
      </c>
      <c r="J20" s="484">
        <v>107.4</v>
      </c>
      <c r="K20" s="529">
        <v>407.6</v>
      </c>
      <c r="L20" s="528">
        <v>123</v>
      </c>
      <c r="M20" s="478">
        <v>98.7</v>
      </c>
      <c r="N20" s="478">
        <v>111.1</v>
      </c>
      <c r="O20" s="478">
        <v>115.9</v>
      </c>
      <c r="P20" s="529">
        <v>448.69999999999993</v>
      </c>
      <c r="Q20" s="528">
        <v>120.2</v>
      </c>
      <c r="R20" s="478">
        <v>133.4</v>
      </c>
      <c r="S20" s="478">
        <v>127.2</v>
      </c>
      <c r="T20" s="478">
        <v>142.80000000000001</v>
      </c>
      <c r="U20" s="529">
        <v>523.6</v>
      </c>
      <c r="V20" s="528">
        <v>156</v>
      </c>
      <c r="W20" s="478">
        <v>170.8</v>
      </c>
      <c r="X20" s="478">
        <v>161</v>
      </c>
      <c r="Y20" s="484">
        <v>163.19999999999999</v>
      </c>
      <c r="Z20" s="529">
        <v>651</v>
      </c>
      <c r="AA20" s="528">
        <v>204</v>
      </c>
      <c r="AB20" s="478">
        <v>174</v>
      </c>
      <c r="AC20" s="478">
        <v>218</v>
      </c>
      <c r="AD20" s="478">
        <v>298</v>
      </c>
      <c r="AE20" s="529">
        <v>894</v>
      </c>
      <c r="AF20" s="714">
        <v>271</v>
      </c>
      <c r="AH20" s="695"/>
      <c r="AI20" s="695"/>
      <c r="AJ20" s="695"/>
      <c r="AK20" s="695"/>
    </row>
    <row r="21" spans="1:37" x14ac:dyDescent="0.2">
      <c r="A21" s="3" t="s">
        <v>17</v>
      </c>
      <c r="B21" s="528">
        <v>-84.7</v>
      </c>
      <c r="C21" s="478">
        <v>14.3</v>
      </c>
      <c r="D21" s="478">
        <v>20.5</v>
      </c>
      <c r="E21" s="484">
        <v>20.2</v>
      </c>
      <c r="F21" s="529">
        <v>-29.700000000000006</v>
      </c>
      <c r="G21" s="528">
        <v>12.4</v>
      </c>
      <c r="H21" s="478">
        <v>13.4</v>
      </c>
      <c r="I21" s="478">
        <v>34.1</v>
      </c>
      <c r="J21" s="484">
        <v>56.4</v>
      </c>
      <c r="K21" s="529">
        <v>116.30000000000001</v>
      </c>
      <c r="L21" s="528">
        <v>20.8</v>
      </c>
      <c r="M21" s="478">
        <v>-32.299999999999997</v>
      </c>
      <c r="N21" s="478">
        <v>-16.399999999999999</v>
      </c>
      <c r="O21" s="478">
        <v>118.3</v>
      </c>
      <c r="P21" s="529">
        <v>90.4</v>
      </c>
      <c r="Q21" s="528">
        <v>41.6</v>
      </c>
      <c r="R21" s="478">
        <v>9.3000000000000007</v>
      </c>
      <c r="S21" s="478">
        <v>-2.6</v>
      </c>
      <c r="T21" s="478">
        <v>328.5</v>
      </c>
      <c r="U21" s="529">
        <v>376.8</v>
      </c>
      <c r="V21" s="528">
        <v>-16.2</v>
      </c>
      <c r="W21" s="478">
        <v>18.7</v>
      </c>
      <c r="X21" s="478">
        <v>-15.4</v>
      </c>
      <c r="Y21" s="484">
        <v>38.700000000000003</v>
      </c>
      <c r="Z21" s="529">
        <v>25.800000000000004</v>
      </c>
      <c r="AA21" s="528">
        <v>15</v>
      </c>
      <c r="AB21" s="478">
        <v>-6</v>
      </c>
      <c r="AC21" s="478">
        <v>29</v>
      </c>
      <c r="AD21" s="478">
        <v>6</v>
      </c>
      <c r="AE21" s="529">
        <v>44</v>
      </c>
      <c r="AF21" s="714">
        <v>16</v>
      </c>
      <c r="AG21" s="478"/>
      <c r="AH21" s="695"/>
      <c r="AI21" s="695"/>
      <c r="AJ21" s="695"/>
      <c r="AK21" s="695"/>
    </row>
    <row r="22" spans="1:37" ht="6" customHeight="1" x14ac:dyDescent="0.2">
      <c r="A22" s="3"/>
      <c r="B22" s="534"/>
      <c r="C22" s="537"/>
      <c r="D22" s="537"/>
      <c r="E22" s="535"/>
      <c r="F22" s="536"/>
      <c r="G22" s="534"/>
      <c r="H22" s="537"/>
      <c r="I22" s="537"/>
      <c r="J22" s="535"/>
      <c r="K22" s="536"/>
      <c r="L22" s="534"/>
      <c r="M22" s="537"/>
      <c r="N22" s="537"/>
      <c r="O22" s="537"/>
      <c r="P22" s="536"/>
      <c r="Q22" s="534"/>
      <c r="R22" s="537"/>
      <c r="S22" s="537"/>
      <c r="T22" s="537"/>
      <c r="U22" s="536"/>
      <c r="V22" s="534"/>
      <c r="W22" s="566"/>
      <c r="X22" s="566"/>
      <c r="Y22" s="535"/>
      <c r="Z22" s="536"/>
      <c r="AA22" s="534"/>
      <c r="AB22" s="566"/>
      <c r="AC22" s="566"/>
      <c r="AD22" s="566"/>
      <c r="AE22" s="536"/>
      <c r="AF22" s="722"/>
      <c r="AH22" s="695"/>
      <c r="AI22" s="695"/>
      <c r="AJ22" s="695"/>
      <c r="AK22" s="695"/>
    </row>
    <row r="23" spans="1:37" x14ac:dyDescent="0.2">
      <c r="A23" s="4" t="s">
        <v>7</v>
      </c>
      <c r="B23" s="546">
        <v>1024.8</v>
      </c>
      <c r="C23" s="547">
        <v>953.29999999999984</v>
      </c>
      <c r="D23" s="547">
        <v>1018.1999999999999</v>
      </c>
      <c r="E23" s="548">
        <v>1028.5</v>
      </c>
      <c r="F23" s="549">
        <v>4024.8</v>
      </c>
      <c r="G23" s="546">
        <v>1129.9000000000001</v>
      </c>
      <c r="H23" s="547">
        <v>1090.5000000000002</v>
      </c>
      <c r="I23" s="547">
        <v>1165.1999999999998</v>
      </c>
      <c r="J23" s="548">
        <v>1236.4000000000001</v>
      </c>
      <c r="K23" s="549">
        <v>4622.0000000000009</v>
      </c>
      <c r="L23" s="546">
        <v>1504.2</v>
      </c>
      <c r="M23" s="547">
        <v>1329.8000000000002</v>
      </c>
      <c r="N23" s="547">
        <v>1365.4999999999995</v>
      </c>
      <c r="O23" s="547">
        <v>1507.8</v>
      </c>
      <c r="P23" s="549">
        <v>5707.3</v>
      </c>
      <c r="Q23" s="546">
        <v>1684.3</v>
      </c>
      <c r="R23" s="547">
        <v>1697.9</v>
      </c>
      <c r="S23" s="547">
        <v>1668.1000000000001</v>
      </c>
      <c r="T23" s="547">
        <v>2015.9</v>
      </c>
      <c r="U23" s="549">
        <v>7066.2000000000007</v>
      </c>
      <c r="V23" s="546">
        <v>1988.9</v>
      </c>
      <c r="W23" s="547">
        <v>1929.9999999999998</v>
      </c>
      <c r="X23" s="547">
        <v>1884.5</v>
      </c>
      <c r="Y23" s="548">
        <v>1871.4</v>
      </c>
      <c r="Z23" s="549">
        <v>7674.8</v>
      </c>
      <c r="AA23" s="546">
        <v>2215</v>
      </c>
      <c r="AB23" s="547">
        <v>2101</v>
      </c>
      <c r="AC23" s="547">
        <v>2372</v>
      </c>
      <c r="AD23" s="547">
        <v>2745</v>
      </c>
      <c r="AE23" s="549">
        <v>9433</v>
      </c>
      <c r="AF23" s="725">
        <v>3067</v>
      </c>
      <c r="AH23" s="695"/>
      <c r="AI23" s="695"/>
      <c r="AJ23" s="695"/>
      <c r="AK23" s="695"/>
    </row>
    <row r="24" spans="1:37" ht="6" customHeight="1" x14ac:dyDescent="0.2">
      <c r="A24" s="3"/>
      <c r="B24" s="528"/>
      <c r="C24" s="478"/>
      <c r="D24" s="478"/>
      <c r="E24" s="484"/>
      <c r="F24" s="529"/>
      <c r="G24" s="528"/>
      <c r="H24" s="478"/>
      <c r="I24" s="478"/>
      <c r="J24" s="484"/>
      <c r="K24" s="529"/>
      <c r="L24" s="528"/>
      <c r="M24" s="478"/>
      <c r="N24" s="478"/>
      <c r="O24" s="478"/>
      <c r="P24" s="529"/>
      <c r="Q24" s="528"/>
      <c r="R24" s="478"/>
      <c r="S24" s="478"/>
      <c r="T24" s="478"/>
      <c r="U24" s="529"/>
      <c r="V24" s="528"/>
      <c r="W24" s="478"/>
      <c r="X24" s="478"/>
      <c r="Y24" s="484"/>
      <c r="Z24" s="529"/>
      <c r="AA24" s="528"/>
      <c r="AB24" s="478"/>
      <c r="AC24" s="478"/>
      <c r="AD24" s="478"/>
      <c r="AE24" s="529"/>
      <c r="AF24" s="714"/>
      <c r="AH24" s="695"/>
      <c r="AI24" s="695"/>
      <c r="AJ24" s="695"/>
      <c r="AK24" s="695"/>
    </row>
    <row r="25" spans="1:37" x14ac:dyDescent="0.2">
      <c r="A25" s="7" t="s">
        <v>14</v>
      </c>
      <c r="B25" s="528">
        <v>410.79999999999995</v>
      </c>
      <c r="C25" s="478">
        <v>247.80000000000007</v>
      </c>
      <c r="D25" s="478">
        <v>276.39999999999998</v>
      </c>
      <c r="E25" s="484">
        <v>207.29999999999995</v>
      </c>
      <c r="F25" s="529">
        <v>1142.2999999999984</v>
      </c>
      <c r="G25" s="528">
        <v>480.29999999999973</v>
      </c>
      <c r="H25" s="478">
        <v>299.69999999999959</v>
      </c>
      <c r="I25" s="478">
        <v>334.50000000000023</v>
      </c>
      <c r="J25" s="484">
        <v>231</v>
      </c>
      <c r="K25" s="529">
        <v>1345.5</v>
      </c>
      <c r="L25" s="528">
        <v>618.39999999999986</v>
      </c>
      <c r="M25" s="478">
        <v>410.89999999999986</v>
      </c>
      <c r="N25" s="478">
        <v>370.70000000000073</v>
      </c>
      <c r="O25" s="478">
        <v>196.5</v>
      </c>
      <c r="P25" s="529">
        <v>1596.4999999999991</v>
      </c>
      <c r="Q25" s="528">
        <v>690.89999999999986</v>
      </c>
      <c r="R25" s="478">
        <v>390.5</v>
      </c>
      <c r="S25" s="478">
        <v>453.99999999999977</v>
      </c>
      <c r="T25" s="478">
        <v>35.599999999999909</v>
      </c>
      <c r="U25" s="529">
        <v>1571</v>
      </c>
      <c r="V25" s="528">
        <v>876</v>
      </c>
      <c r="W25" s="478">
        <v>446.40000000000032</v>
      </c>
      <c r="X25" s="478">
        <v>512</v>
      </c>
      <c r="Y25" s="484">
        <v>424.59999999999991</v>
      </c>
      <c r="Z25" s="529">
        <v>2259.0000000000009</v>
      </c>
      <c r="AA25" s="528">
        <v>1099</v>
      </c>
      <c r="AB25" s="478">
        <v>686</v>
      </c>
      <c r="AC25" s="478">
        <v>550</v>
      </c>
      <c r="AD25" s="478">
        <v>424</v>
      </c>
      <c r="AE25" s="529">
        <v>2759</v>
      </c>
      <c r="AF25" s="714">
        <v>1226</v>
      </c>
      <c r="AH25" s="695"/>
      <c r="AI25" s="695"/>
      <c r="AJ25" s="695"/>
      <c r="AK25" s="695"/>
    </row>
    <row r="26" spans="1:37" x14ac:dyDescent="0.2">
      <c r="A26" s="7" t="s">
        <v>11</v>
      </c>
      <c r="B26" s="528">
        <v>99.4</v>
      </c>
      <c r="C26" s="478">
        <v>57.6</v>
      </c>
      <c r="D26" s="478">
        <v>69.7</v>
      </c>
      <c r="E26" s="484">
        <v>49.6</v>
      </c>
      <c r="F26" s="529">
        <v>276.3</v>
      </c>
      <c r="G26" s="528">
        <v>115.9</v>
      </c>
      <c r="H26" s="478">
        <v>72.099999999999994</v>
      </c>
      <c r="I26" s="478">
        <v>80.900000000000006</v>
      </c>
      <c r="J26" s="484">
        <v>60</v>
      </c>
      <c r="K26" s="529">
        <v>328.9</v>
      </c>
      <c r="L26" s="528">
        <v>154.1</v>
      </c>
      <c r="M26" s="478">
        <v>99.2</v>
      </c>
      <c r="N26" s="478">
        <v>88.2</v>
      </c>
      <c r="O26" s="478">
        <v>53.2</v>
      </c>
      <c r="P26" s="529">
        <v>394.7</v>
      </c>
      <c r="Q26" s="528">
        <v>175.6</v>
      </c>
      <c r="R26" s="478">
        <v>100.2</v>
      </c>
      <c r="S26" s="478">
        <v>115</v>
      </c>
      <c r="T26" s="478">
        <v>10.8</v>
      </c>
      <c r="U26" s="529">
        <v>401.6</v>
      </c>
      <c r="V26" s="528">
        <v>223.4</v>
      </c>
      <c r="W26" s="478">
        <v>113.4</v>
      </c>
      <c r="X26" s="478">
        <v>128.6</v>
      </c>
      <c r="Y26" s="484">
        <v>107.8</v>
      </c>
      <c r="Z26" s="529">
        <v>573.19999999999993</v>
      </c>
      <c r="AA26" s="528">
        <v>283</v>
      </c>
      <c r="AB26" s="478">
        <v>176</v>
      </c>
      <c r="AC26" s="478">
        <v>141</v>
      </c>
      <c r="AD26" s="478">
        <v>107</v>
      </c>
      <c r="AE26" s="529">
        <v>707</v>
      </c>
      <c r="AF26" s="714">
        <v>313</v>
      </c>
      <c r="AH26" s="695"/>
      <c r="AI26" s="695"/>
      <c r="AJ26" s="695"/>
      <c r="AK26" s="695"/>
    </row>
    <row r="27" spans="1:37" ht="6" customHeight="1" x14ac:dyDescent="0.2">
      <c r="A27" s="7"/>
      <c r="B27" s="534"/>
      <c r="C27" s="537"/>
      <c r="D27" s="537"/>
      <c r="E27" s="535"/>
      <c r="F27" s="536"/>
      <c r="G27" s="534"/>
      <c r="H27" s="537"/>
      <c r="I27" s="537"/>
      <c r="J27" s="535"/>
      <c r="K27" s="536"/>
      <c r="L27" s="534"/>
      <c r="M27" s="537"/>
      <c r="N27" s="537"/>
      <c r="O27" s="537"/>
      <c r="P27" s="536"/>
      <c r="Q27" s="534"/>
      <c r="R27" s="537"/>
      <c r="S27" s="537"/>
      <c r="T27" s="537"/>
      <c r="U27" s="536"/>
      <c r="V27" s="534"/>
      <c r="W27" s="566"/>
      <c r="X27" s="566"/>
      <c r="Y27" s="535"/>
      <c r="Z27" s="536"/>
      <c r="AA27" s="534"/>
      <c r="AB27" s="566"/>
      <c r="AC27" s="566"/>
      <c r="AD27" s="566"/>
      <c r="AE27" s="536"/>
      <c r="AF27" s="722"/>
      <c r="AH27" s="695"/>
      <c r="AI27" s="695"/>
      <c r="AJ27" s="695"/>
      <c r="AK27" s="695"/>
    </row>
    <row r="28" spans="1:37" x14ac:dyDescent="0.2">
      <c r="A28" s="7" t="s">
        <v>15</v>
      </c>
      <c r="B28" s="528">
        <v>311.39999999999998</v>
      </c>
      <c r="C28" s="478">
        <v>190.20000000000007</v>
      </c>
      <c r="D28" s="478">
        <v>206.7</v>
      </c>
      <c r="E28" s="484">
        <v>157.69999999999996</v>
      </c>
      <c r="F28" s="529">
        <v>865.99999999999841</v>
      </c>
      <c r="G28" s="528">
        <v>364.39999999999975</v>
      </c>
      <c r="H28" s="478">
        <v>227.5999999999996</v>
      </c>
      <c r="I28" s="478">
        <v>253.60000000000022</v>
      </c>
      <c r="J28" s="484">
        <v>171</v>
      </c>
      <c r="K28" s="529">
        <v>1016.6</v>
      </c>
      <c r="L28" s="528">
        <v>464.29999999999984</v>
      </c>
      <c r="M28" s="478">
        <v>311.69999999999987</v>
      </c>
      <c r="N28" s="478">
        <v>282.50000000000074</v>
      </c>
      <c r="O28" s="478">
        <v>143.30000000000001</v>
      </c>
      <c r="P28" s="529">
        <v>1201.799999999999</v>
      </c>
      <c r="Q28" s="528">
        <v>515.29999999999984</v>
      </c>
      <c r="R28" s="478">
        <v>290.3</v>
      </c>
      <c r="S28" s="478">
        <v>338.99999999999977</v>
      </c>
      <c r="T28" s="478">
        <v>24.799999999999908</v>
      </c>
      <c r="U28" s="529">
        <v>1169.4000000000001</v>
      </c>
      <c r="V28" s="528">
        <v>652.6</v>
      </c>
      <c r="W28" s="478">
        <v>333.00000000000034</v>
      </c>
      <c r="X28" s="478">
        <v>383.4</v>
      </c>
      <c r="Y28" s="484">
        <v>316.7999999999999</v>
      </c>
      <c r="Z28" s="529">
        <v>1685.8000000000011</v>
      </c>
      <c r="AA28" s="528">
        <v>816</v>
      </c>
      <c r="AB28" s="478">
        <v>510</v>
      </c>
      <c r="AC28" s="478">
        <v>409</v>
      </c>
      <c r="AD28" s="478">
        <v>317</v>
      </c>
      <c r="AE28" s="529">
        <v>2052</v>
      </c>
      <c r="AF28" s="714">
        <v>913</v>
      </c>
      <c r="AH28" s="695"/>
      <c r="AI28" s="695"/>
      <c r="AJ28" s="695"/>
      <c r="AK28" s="695"/>
    </row>
    <row r="29" spans="1:37" x14ac:dyDescent="0.2">
      <c r="A29" s="64" t="s">
        <v>107</v>
      </c>
      <c r="B29" s="528"/>
      <c r="C29" s="478"/>
      <c r="D29" s="478"/>
      <c r="E29" s="484"/>
      <c r="F29" s="529"/>
      <c r="G29" s="528"/>
      <c r="H29" s="478"/>
      <c r="I29" s="478"/>
      <c r="J29" s="484"/>
      <c r="K29" s="529"/>
      <c r="L29" s="528"/>
      <c r="M29" s="478"/>
      <c r="N29" s="478"/>
      <c r="O29" s="478"/>
      <c r="P29" s="529"/>
      <c r="Q29" s="528"/>
      <c r="R29" s="478"/>
      <c r="S29" s="478"/>
      <c r="T29" s="478"/>
      <c r="U29" s="529"/>
      <c r="V29" s="528"/>
      <c r="W29" s="478"/>
      <c r="X29" s="478"/>
      <c r="Y29" s="484"/>
      <c r="Z29" s="529"/>
      <c r="AA29" s="528"/>
      <c r="AB29" s="478"/>
      <c r="AC29" s="478"/>
      <c r="AD29" s="478"/>
      <c r="AE29" s="529"/>
      <c r="AF29" s="714"/>
      <c r="AH29" s="695"/>
      <c r="AI29" s="695"/>
      <c r="AJ29" s="695"/>
      <c r="AK29" s="695"/>
    </row>
    <row r="30" spans="1:37" x14ac:dyDescent="0.2">
      <c r="A30" s="64" t="s">
        <v>79</v>
      </c>
      <c r="B30" s="528">
        <v>0.7</v>
      </c>
      <c r="C30" s="478">
        <v>1.5</v>
      </c>
      <c r="D30" s="478">
        <v>0.9</v>
      </c>
      <c r="E30" s="484">
        <v>1.8</v>
      </c>
      <c r="F30" s="529">
        <v>4.9000000000000004</v>
      </c>
      <c r="G30" s="528">
        <v>1.8</v>
      </c>
      <c r="H30" s="478">
        <v>2.6</v>
      </c>
      <c r="I30" s="478">
        <v>1.2</v>
      </c>
      <c r="J30" s="484">
        <v>2.8</v>
      </c>
      <c r="K30" s="529">
        <v>8.4</v>
      </c>
      <c r="L30" s="528">
        <v>0.7</v>
      </c>
      <c r="M30" s="478">
        <v>1.4</v>
      </c>
      <c r="N30" s="478">
        <v>1.2</v>
      </c>
      <c r="O30" s="478">
        <v>1.1000000000000001</v>
      </c>
      <c r="P30" s="529">
        <v>4.4000000000000004</v>
      </c>
      <c r="Q30" s="528">
        <v>0.8</v>
      </c>
      <c r="R30" s="478">
        <v>2</v>
      </c>
      <c r="S30" s="478">
        <v>3.1</v>
      </c>
      <c r="T30" s="661">
        <v>0.4</v>
      </c>
      <c r="U30" s="529">
        <v>6.3000000000000007</v>
      </c>
      <c r="V30" s="528">
        <v>4.3</v>
      </c>
      <c r="W30" s="478">
        <v>2</v>
      </c>
      <c r="X30" s="478">
        <v>1.5</v>
      </c>
      <c r="Y30" s="661">
        <v>-0.1</v>
      </c>
      <c r="Z30" s="529">
        <v>7.7</v>
      </c>
      <c r="AA30" s="528">
        <v>5</v>
      </c>
      <c r="AB30" s="661">
        <v>0</v>
      </c>
      <c r="AC30" s="478">
        <v>1</v>
      </c>
      <c r="AD30" s="478">
        <v>3</v>
      </c>
      <c r="AE30" s="529">
        <v>9</v>
      </c>
      <c r="AF30" s="714">
        <v>1</v>
      </c>
      <c r="AH30" s="695"/>
      <c r="AI30" s="695"/>
      <c r="AJ30" s="695"/>
      <c r="AK30" s="695"/>
    </row>
    <row r="31" spans="1:37" ht="6" customHeight="1" x14ac:dyDescent="0.2">
      <c r="A31" s="7"/>
      <c r="B31" s="138"/>
      <c r="C31" s="423"/>
      <c r="D31" s="423"/>
      <c r="E31" s="143"/>
      <c r="F31" s="438"/>
      <c r="G31" s="138"/>
      <c r="H31" s="423"/>
      <c r="I31" s="423"/>
      <c r="J31" s="143"/>
      <c r="K31" s="438"/>
      <c r="L31" s="138"/>
      <c r="M31" s="423"/>
      <c r="N31" s="423"/>
      <c r="O31" s="423"/>
      <c r="P31" s="438"/>
      <c r="Q31" s="138"/>
      <c r="R31" s="423"/>
      <c r="S31" s="423"/>
      <c r="T31" s="423"/>
      <c r="U31" s="438"/>
      <c r="V31" s="534"/>
      <c r="W31" s="566"/>
      <c r="X31" s="566"/>
      <c r="Y31" s="535"/>
      <c r="Z31" s="536"/>
      <c r="AA31" s="138"/>
      <c r="AB31" s="479"/>
      <c r="AC31" s="479"/>
      <c r="AD31" s="479"/>
      <c r="AE31" s="438"/>
      <c r="AF31" s="715"/>
      <c r="AH31" s="695"/>
      <c r="AI31" s="695"/>
      <c r="AJ31" s="695"/>
      <c r="AK31" s="695"/>
    </row>
    <row r="32" spans="1:37" x14ac:dyDescent="0.2">
      <c r="A32" s="4" t="s">
        <v>15</v>
      </c>
      <c r="B32" s="137"/>
      <c r="C32" s="136"/>
      <c r="D32" s="136"/>
      <c r="E32" s="139"/>
      <c r="F32" s="436"/>
      <c r="G32" s="137"/>
      <c r="H32" s="136"/>
      <c r="I32" s="136"/>
      <c r="J32" s="139"/>
      <c r="K32" s="436"/>
      <c r="L32" s="137"/>
      <c r="M32" s="136"/>
      <c r="N32" s="136"/>
      <c r="O32" s="136"/>
      <c r="P32" s="436"/>
      <c r="Q32" s="137"/>
      <c r="R32" s="136"/>
      <c r="S32" s="136"/>
      <c r="T32" s="136"/>
      <c r="U32" s="436"/>
      <c r="V32" s="528"/>
      <c r="W32" s="478"/>
      <c r="X32" s="478"/>
      <c r="Y32" s="484"/>
      <c r="Z32" s="529"/>
      <c r="AA32" s="137"/>
      <c r="AB32" s="136"/>
      <c r="AC32" s="136"/>
      <c r="AD32" s="136"/>
      <c r="AE32" s="436"/>
      <c r="AF32" s="726"/>
    </row>
    <row r="33" spans="1:37" ht="13.5" thickBot="1" x14ac:dyDescent="0.25">
      <c r="A33" s="4" t="s">
        <v>80</v>
      </c>
      <c r="B33" s="550">
        <v>310.7</v>
      </c>
      <c r="C33" s="551">
        <v>188.70000000000007</v>
      </c>
      <c r="D33" s="551">
        <v>205.79999999999998</v>
      </c>
      <c r="E33" s="552">
        <v>155.89999999999995</v>
      </c>
      <c r="F33" s="553">
        <v>861.09999999999843</v>
      </c>
      <c r="G33" s="550">
        <v>362.59999999999974</v>
      </c>
      <c r="H33" s="551">
        <v>224.9999999999996</v>
      </c>
      <c r="I33" s="551">
        <v>252.40000000000023</v>
      </c>
      <c r="J33" s="552">
        <v>168.2</v>
      </c>
      <c r="K33" s="553">
        <v>1008.2</v>
      </c>
      <c r="L33" s="550">
        <v>463.59999999999985</v>
      </c>
      <c r="M33" s="551">
        <v>310.2999999999999</v>
      </c>
      <c r="N33" s="551">
        <v>281.30000000000075</v>
      </c>
      <c r="O33" s="551">
        <v>142.20000000000002</v>
      </c>
      <c r="P33" s="553">
        <v>1197.399999999999</v>
      </c>
      <c r="Q33" s="550">
        <v>514.49999999999989</v>
      </c>
      <c r="R33" s="551">
        <v>288.3</v>
      </c>
      <c r="S33" s="551">
        <v>335.89999999999975</v>
      </c>
      <c r="T33" s="551">
        <v>24.39999999999991</v>
      </c>
      <c r="U33" s="553">
        <v>1163.1000000000001</v>
      </c>
      <c r="V33" s="550">
        <v>648.30000000000007</v>
      </c>
      <c r="W33" s="551">
        <v>331.00000000000034</v>
      </c>
      <c r="X33" s="551">
        <v>381.9</v>
      </c>
      <c r="Y33" s="552">
        <v>316.89999999999992</v>
      </c>
      <c r="Z33" s="553">
        <v>1678.100000000001</v>
      </c>
      <c r="AA33" s="550">
        <v>811</v>
      </c>
      <c r="AB33" s="551">
        <v>510</v>
      </c>
      <c r="AC33" s="551">
        <v>408</v>
      </c>
      <c r="AD33" s="551">
        <v>314</v>
      </c>
      <c r="AE33" s="553">
        <v>2043</v>
      </c>
      <c r="AF33" s="716">
        <v>912</v>
      </c>
      <c r="AH33" s="696"/>
      <c r="AI33" s="696"/>
      <c r="AJ33" s="696"/>
      <c r="AK33" s="696"/>
    </row>
    <row r="34" spans="1:37" ht="7.9" customHeight="1" thickTop="1" x14ac:dyDescent="0.2">
      <c r="A34" s="3"/>
      <c r="B34" s="11"/>
      <c r="E34" s="34"/>
      <c r="F34" s="439"/>
      <c r="G34" s="11"/>
      <c r="J34" s="34"/>
      <c r="K34" s="439"/>
      <c r="L34" s="11"/>
      <c r="P34" s="439"/>
      <c r="Q34" s="11"/>
      <c r="U34" s="439"/>
      <c r="V34" s="11"/>
      <c r="Y34" s="34"/>
      <c r="Z34" s="439"/>
      <c r="AA34" s="11"/>
      <c r="AE34" s="439"/>
      <c r="AF34" s="727"/>
    </row>
    <row r="35" spans="1:37" x14ac:dyDescent="0.2">
      <c r="A35" s="7" t="s">
        <v>16</v>
      </c>
      <c r="B35" s="259">
        <v>1.61</v>
      </c>
      <c r="C35" s="257">
        <v>0.97</v>
      </c>
      <c r="D35" s="257">
        <v>1.05</v>
      </c>
      <c r="E35" s="267">
        <v>0.79</v>
      </c>
      <c r="F35" s="440">
        <v>4.415</v>
      </c>
      <c r="G35" s="259">
        <v>1.82</v>
      </c>
      <c r="H35" s="257">
        <v>1.0900000000000001</v>
      </c>
      <c r="I35" s="257">
        <v>1.1949999999999998</v>
      </c>
      <c r="J35" s="267">
        <v>0.79</v>
      </c>
      <c r="K35" s="440">
        <v>4.8600000000000003</v>
      </c>
      <c r="L35" s="259">
        <v>2.17</v>
      </c>
      <c r="M35" s="257">
        <v>1.45</v>
      </c>
      <c r="N35" s="257">
        <v>1.31</v>
      </c>
      <c r="O35" s="257">
        <v>0.66</v>
      </c>
      <c r="P35" s="440">
        <v>5.58</v>
      </c>
      <c r="Q35" s="259">
        <v>2.37</v>
      </c>
      <c r="R35" s="257">
        <v>1.3120000000000001</v>
      </c>
      <c r="S35" s="257">
        <v>1.53</v>
      </c>
      <c r="T35" s="257">
        <v>0.11</v>
      </c>
      <c r="U35" s="440">
        <v>5.3</v>
      </c>
      <c r="V35" s="259">
        <v>2.92</v>
      </c>
      <c r="W35" s="257">
        <v>1.49</v>
      </c>
      <c r="X35" s="257">
        <v>1.71</v>
      </c>
      <c r="Y35" s="267">
        <v>1.37</v>
      </c>
      <c r="Z35" s="440">
        <v>7.46</v>
      </c>
      <c r="AA35" s="259">
        <v>3.13</v>
      </c>
      <c r="AB35" s="257">
        <v>1.96</v>
      </c>
      <c r="AC35" s="257">
        <v>1.57</v>
      </c>
      <c r="AD35" s="257">
        <v>1.21</v>
      </c>
      <c r="AE35" s="440">
        <v>7.8439999999999994</v>
      </c>
      <c r="AF35" s="707">
        <v>3.51</v>
      </c>
      <c r="AI35" s="695"/>
    </row>
    <row r="36" spans="1:37" x14ac:dyDescent="0.2">
      <c r="A36" s="7" t="s">
        <v>42</v>
      </c>
      <c r="B36" s="260">
        <v>0.01</v>
      </c>
      <c r="C36" s="254">
        <v>0.39</v>
      </c>
      <c r="D36" s="254">
        <v>0.36</v>
      </c>
      <c r="E36" s="268">
        <v>0.25</v>
      </c>
      <c r="F36" s="441">
        <v>0.2</v>
      </c>
      <c r="G36" s="260">
        <v>0.13</v>
      </c>
      <c r="H36" s="254">
        <v>0.12</v>
      </c>
      <c r="I36" s="254">
        <v>0.14000000000000001</v>
      </c>
      <c r="J36" s="268">
        <v>0</v>
      </c>
      <c r="K36" s="441">
        <v>0.1</v>
      </c>
      <c r="L36" s="260">
        <v>0.19</v>
      </c>
      <c r="M36" s="254">
        <v>0.33</v>
      </c>
      <c r="N36" s="254">
        <v>9.1999999999999998E-2</v>
      </c>
      <c r="O36" s="254">
        <v>-0.16500000000000001</v>
      </c>
      <c r="P36" s="441">
        <v>0.15</v>
      </c>
      <c r="Q36" s="260">
        <v>0.09</v>
      </c>
      <c r="R36" s="254">
        <v>-0.1</v>
      </c>
      <c r="S36" s="254">
        <v>0.17</v>
      </c>
      <c r="T36" s="254">
        <v>-0.83</v>
      </c>
      <c r="U36" s="441">
        <v>-0.05</v>
      </c>
      <c r="V36" s="260">
        <v>0.23</v>
      </c>
      <c r="W36" s="254">
        <v>0.14000000000000001</v>
      </c>
      <c r="X36" s="254">
        <v>0.12</v>
      </c>
      <c r="Y36" s="268">
        <v>11.459999999999999</v>
      </c>
      <c r="Z36" s="441">
        <v>0.41</v>
      </c>
      <c r="AA36" s="260">
        <v>7.0000000000000007E-2</v>
      </c>
      <c r="AB36" s="254">
        <v>0.32</v>
      </c>
      <c r="AC36" s="254">
        <v>-0.08</v>
      </c>
      <c r="AD36" s="268">
        <v>-0.12</v>
      </c>
      <c r="AE36" s="261">
        <v>0.05</v>
      </c>
      <c r="AF36" s="708">
        <v>0.12</v>
      </c>
    </row>
    <row r="37" spans="1:37" x14ac:dyDescent="0.2">
      <c r="A37" s="3" t="s">
        <v>43</v>
      </c>
      <c r="B37" s="260">
        <v>3.8800000000000001E-2</v>
      </c>
      <c r="C37" s="254">
        <v>6.2E-2</v>
      </c>
      <c r="D37" s="254">
        <v>8.2400000000000001E-2</v>
      </c>
      <c r="E37" s="268">
        <v>3.5900000000000001E-2</v>
      </c>
      <c r="F37" s="441">
        <v>5.4100000000000002E-2</v>
      </c>
      <c r="G37" s="260">
        <v>0.1216</v>
      </c>
      <c r="H37" s="254">
        <v>0.15740000000000001</v>
      </c>
      <c r="I37" s="254">
        <v>0.15840000000000001</v>
      </c>
      <c r="J37" s="268">
        <v>0.18740000000000001</v>
      </c>
      <c r="K37" s="441">
        <v>0.15490000000000001</v>
      </c>
      <c r="L37" s="260">
        <v>0.31819999999999998</v>
      </c>
      <c r="M37" s="254">
        <v>0.25209999999999999</v>
      </c>
      <c r="N37" s="254">
        <v>0.15770000000000001</v>
      </c>
      <c r="O37" s="254">
        <v>0.16139999999999999</v>
      </c>
      <c r="P37" s="441">
        <v>0.22389999999999999</v>
      </c>
      <c r="Q37" s="260">
        <v>0.11899999999999999</v>
      </c>
      <c r="R37" s="254">
        <v>0.19969999999999999</v>
      </c>
      <c r="S37" s="254">
        <v>0.2223</v>
      </c>
      <c r="T37" s="254">
        <v>0.20369999999999999</v>
      </c>
      <c r="U37" s="441">
        <v>0.18260000000000001</v>
      </c>
      <c r="V37" s="260">
        <v>0.20619999999999999</v>
      </c>
      <c r="W37" s="254">
        <v>0.13789999999999999</v>
      </c>
      <c r="X37" s="254">
        <v>0.1293</v>
      </c>
      <c r="Y37" s="268">
        <v>0.1192</v>
      </c>
      <c r="Z37" s="441">
        <v>0.15010000000000001</v>
      </c>
      <c r="AA37" s="260">
        <v>0.15679999999999999</v>
      </c>
      <c r="AB37" s="254">
        <v>0.17280000000000001</v>
      </c>
      <c r="AC37" s="254">
        <v>0.21929999999999999</v>
      </c>
      <c r="AD37" s="254">
        <v>0.38019999999999998</v>
      </c>
      <c r="AE37" s="441">
        <v>0.2273</v>
      </c>
      <c r="AF37" s="708">
        <v>0.2954</v>
      </c>
    </row>
    <row r="38" spans="1:37" x14ac:dyDescent="0.2">
      <c r="A38" s="130" t="s">
        <v>36</v>
      </c>
      <c r="B38" s="366">
        <v>0.04</v>
      </c>
      <c r="C38" s="360">
        <v>0.01</v>
      </c>
      <c r="D38" s="360">
        <v>0.04</v>
      </c>
      <c r="E38" s="427">
        <v>0.03</v>
      </c>
      <c r="F38" s="442">
        <v>0.03</v>
      </c>
      <c r="G38" s="366">
        <v>0.05</v>
      </c>
      <c r="H38" s="360">
        <v>7.0000000000000007E-2</v>
      </c>
      <c r="I38" s="360">
        <v>0.09</v>
      </c>
      <c r="J38" s="427">
        <v>0.1</v>
      </c>
      <c r="K38" s="442">
        <v>0.08</v>
      </c>
      <c r="L38" s="366">
        <v>0.09</v>
      </c>
      <c r="M38" s="360">
        <v>0.11</v>
      </c>
      <c r="N38" s="360">
        <v>7.0000000000000007E-2</v>
      </c>
      <c r="O38" s="360">
        <v>0.1</v>
      </c>
      <c r="P38" s="442">
        <v>0.09</v>
      </c>
      <c r="Q38" s="366">
        <v>0.09</v>
      </c>
      <c r="R38" s="360">
        <v>0.1</v>
      </c>
      <c r="S38" s="360">
        <v>0.1</v>
      </c>
      <c r="T38" s="360">
        <v>7.0000000000000007E-2</v>
      </c>
      <c r="U38" s="442">
        <v>0.09</v>
      </c>
      <c r="V38" s="366">
        <v>0.09</v>
      </c>
      <c r="W38" s="360">
        <v>0.08</v>
      </c>
      <c r="X38" s="360">
        <v>0.05</v>
      </c>
      <c r="Y38" s="427">
        <v>0.08</v>
      </c>
      <c r="Z38" s="442">
        <v>7.0000000000000007E-2</v>
      </c>
      <c r="AA38" s="366">
        <v>0.09</v>
      </c>
      <c r="AB38" s="360">
        <v>0.05</v>
      </c>
      <c r="AC38" s="360">
        <v>0.04</v>
      </c>
      <c r="AD38" s="360">
        <v>0.04</v>
      </c>
      <c r="AE38" s="442">
        <v>0.05</v>
      </c>
      <c r="AF38" s="728">
        <v>0.04</v>
      </c>
      <c r="AG38" s="360"/>
    </row>
    <row r="39" spans="1:37" x14ac:dyDescent="0.2">
      <c r="A39" s="7" t="s">
        <v>25</v>
      </c>
      <c r="B39" s="260">
        <v>0.52439999999999998</v>
      </c>
      <c r="C39" s="254">
        <v>0.55979999999999996</v>
      </c>
      <c r="D39" s="254">
        <v>0.5635</v>
      </c>
      <c r="E39" s="268">
        <v>0.58889999999999998</v>
      </c>
      <c r="F39" s="441">
        <v>0.55789999999999995</v>
      </c>
      <c r="G39" s="260">
        <v>0.51029999999999998</v>
      </c>
      <c r="H39" s="254">
        <v>0.55630000000000002</v>
      </c>
      <c r="I39" s="254">
        <v>0.55200000000000005</v>
      </c>
      <c r="J39" s="268">
        <v>0.56520000000000004</v>
      </c>
      <c r="K39" s="441">
        <v>0.54500000000000004</v>
      </c>
      <c r="L39" s="260">
        <v>0.51649999999999996</v>
      </c>
      <c r="M39" s="254">
        <v>0.5625</v>
      </c>
      <c r="N39" s="254">
        <v>0.56779999999999997</v>
      </c>
      <c r="O39" s="254">
        <v>0.56520000000000004</v>
      </c>
      <c r="P39" s="441">
        <v>0.55100000000000005</v>
      </c>
      <c r="Q39" s="260">
        <v>0.50780000000000003</v>
      </c>
      <c r="R39" s="254">
        <v>0.57289999999999996</v>
      </c>
      <c r="S39" s="254">
        <v>0.56059999999999999</v>
      </c>
      <c r="T39" s="254">
        <v>0.57369999999999999</v>
      </c>
      <c r="U39" s="441">
        <v>0.55220000000000002</v>
      </c>
      <c r="V39" s="260">
        <v>0.51549999999999996</v>
      </c>
      <c r="W39" s="254">
        <v>0.5766</v>
      </c>
      <c r="X39" s="254">
        <v>0.56869999999999998</v>
      </c>
      <c r="Y39" s="268">
        <v>0.5625</v>
      </c>
      <c r="Z39" s="441">
        <v>0.55379999999999996</v>
      </c>
      <c r="AA39" s="260">
        <v>0.4879</v>
      </c>
      <c r="AB39" s="254">
        <v>0.54749999999999999</v>
      </c>
      <c r="AC39" s="254">
        <v>0.56430000000000002</v>
      </c>
      <c r="AD39" s="254">
        <v>0.58950000000000002</v>
      </c>
      <c r="AE39" s="441">
        <v>0.54630000000000001</v>
      </c>
      <c r="AF39" s="708">
        <v>0.51500000000000001</v>
      </c>
    </row>
    <row r="40" spans="1:37" x14ac:dyDescent="0.2">
      <c r="A40" s="7" t="s">
        <v>26</v>
      </c>
      <c r="B40" s="400">
        <v>0.14269999999999999</v>
      </c>
      <c r="C40" s="361">
        <v>0.13500000000000001</v>
      </c>
      <c r="D40" s="361">
        <v>0.11890000000000001</v>
      </c>
      <c r="E40" s="428">
        <v>0.13450000000000001</v>
      </c>
      <c r="F40" s="443">
        <v>0.13300000000000001</v>
      </c>
      <c r="G40" s="400">
        <v>0.1056</v>
      </c>
      <c r="H40" s="361">
        <v>0.12720000000000001</v>
      </c>
      <c r="I40" s="361">
        <v>0.12709999999999999</v>
      </c>
      <c r="J40" s="428">
        <v>0.1502</v>
      </c>
      <c r="K40" s="443">
        <v>0.127</v>
      </c>
      <c r="L40" s="400">
        <v>0.113</v>
      </c>
      <c r="M40" s="361">
        <v>0.1464</v>
      </c>
      <c r="N40" s="361">
        <v>0.15079999999999999</v>
      </c>
      <c r="O40" s="361">
        <v>0.1663</v>
      </c>
      <c r="P40" s="443">
        <v>0.1424</v>
      </c>
      <c r="Q40" s="400">
        <v>0.1215</v>
      </c>
      <c r="R40" s="361">
        <v>0.15720000000000001</v>
      </c>
      <c r="S40" s="361">
        <v>0.1512</v>
      </c>
      <c r="T40" s="361">
        <v>0.16309999999999999</v>
      </c>
      <c r="U40" s="443">
        <v>0.14729999999999999</v>
      </c>
      <c r="V40" s="400">
        <v>0.11849999999999999</v>
      </c>
      <c r="W40" s="361">
        <v>0.14219999999999999</v>
      </c>
      <c r="X40" s="361">
        <v>0.14269999999999999</v>
      </c>
      <c r="Y40" s="428">
        <v>0.14990000000000001</v>
      </c>
      <c r="Z40" s="443">
        <v>0.13719999999999999</v>
      </c>
      <c r="AA40" s="400">
        <v>0.10440000000000001</v>
      </c>
      <c r="AB40" s="361">
        <v>0.13239999999999999</v>
      </c>
      <c r="AC40" s="361">
        <v>0.14849999999999999</v>
      </c>
      <c r="AD40" s="361">
        <v>0.1663</v>
      </c>
      <c r="AE40" s="443">
        <v>0.13750000000000001</v>
      </c>
      <c r="AF40" s="729">
        <v>0.1211</v>
      </c>
      <c r="AG40" s="361"/>
    </row>
    <row r="41" spans="1:37" x14ac:dyDescent="0.2">
      <c r="A41" s="3" t="s">
        <v>8</v>
      </c>
      <c r="B41" s="260">
        <v>0.24199999999999999</v>
      </c>
      <c r="C41" s="254">
        <v>0.2324</v>
      </c>
      <c r="D41" s="254">
        <v>0.25219999999999998</v>
      </c>
      <c r="E41" s="268">
        <v>0.23930000000000001</v>
      </c>
      <c r="F41" s="441">
        <v>0.2419</v>
      </c>
      <c r="G41" s="260">
        <v>0.24129999999999999</v>
      </c>
      <c r="H41" s="254">
        <v>0.24060000000000001</v>
      </c>
      <c r="I41" s="254">
        <v>0.2419</v>
      </c>
      <c r="J41" s="268">
        <v>0.25969999999999999</v>
      </c>
      <c r="K41" s="441">
        <v>0.24440000000000001</v>
      </c>
      <c r="L41" s="260">
        <v>0.2492</v>
      </c>
      <c r="M41" s="254">
        <v>0.2414</v>
      </c>
      <c r="N41" s="254">
        <v>0.2379</v>
      </c>
      <c r="O41" s="254">
        <v>0.2707</v>
      </c>
      <c r="P41" s="441">
        <v>0.2472</v>
      </c>
      <c r="Q41" s="260">
        <v>0.25419999999999998</v>
      </c>
      <c r="R41" s="254">
        <v>0.25659999999999999</v>
      </c>
      <c r="S41" s="254">
        <v>0.25330000000000003</v>
      </c>
      <c r="T41" s="254">
        <v>0.3034</v>
      </c>
      <c r="U41" s="441">
        <v>0.25559999999999999</v>
      </c>
      <c r="V41" s="260">
        <v>0.255</v>
      </c>
      <c r="W41" s="254">
        <v>0.254</v>
      </c>
      <c r="X41" s="254">
        <v>0.25119999999999998</v>
      </c>
      <c r="Y41" s="268">
        <v>0.25390000000000001</v>
      </c>
      <c r="Z41" s="441">
        <v>0.25369999999999998</v>
      </c>
      <c r="AA41" s="260">
        <v>0.25750000000000001</v>
      </c>
      <c r="AB41" s="254">
        <v>0.25659999999999999</v>
      </c>
      <c r="AC41" s="254">
        <v>0.25640000000000002</v>
      </c>
      <c r="AD41" s="254">
        <v>0.25240000000000001</v>
      </c>
      <c r="AE41" s="441">
        <v>0.25629999999999997</v>
      </c>
      <c r="AF41" s="708">
        <v>0.25530000000000003</v>
      </c>
    </row>
    <row r="42" spans="1:37" ht="7.9" customHeight="1" x14ac:dyDescent="0.2">
      <c r="A42" s="3"/>
      <c r="B42" s="11"/>
      <c r="E42" s="34"/>
      <c r="F42" s="439"/>
      <c r="G42" s="11"/>
      <c r="J42" s="34"/>
      <c r="K42" s="439"/>
      <c r="L42" s="11"/>
      <c r="P42" s="439"/>
      <c r="Q42" s="11"/>
      <c r="U42" s="439"/>
      <c r="V42" s="11"/>
      <c r="Y42" s="34"/>
      <c r="Z42" s="439"/>
      <c r="AA42" s="11"/>
      <c r="AE42" s="439"/>
      <c r="AF42" s="727"/>
    </row>
    <row r="43" spans="1:37" ht="15.75" x14ac:dyDescent="0.25">
      <c r="A43" s="15" t="s">
        <v>9</v>
      </c>
      <c r="B43" s="260"/>
      <c r="C43" s="254"/>
      <c r="D43" s="254"/>
      <c r="E43" s="268"/>
      <c r="F43" s="441"/>
      <c r="G43" s="260"/>
      <c r="H43" s="254"/>
      <c r="I43" s="254"/>
      <c r="J43" s="268"/>
      <c r="K43" s="441"/>
      <c r="L43" s="260"/>
      <c r="M43" s="254"/>
      <c r="N43" s="254"/>
      <c r="O43" s="254"/>
      <c r="P43" s="441"/>
      <c r="Q43" s="260"/>
      <c r="R43" s="254"/>
      <c r="S43" s="254"/>
      <c r="T43" s="254"/>
      <c r="U43" s="441"/>
      <c r="V43" s="260"/>
      <c r="W43" s="254"/>
      <c r="X43" s="254"/>
      <c r="Y43" s="268"/>
      <c r="Z43" s="441"/>
      <c r="AA43" s="260"/>
      <c r="AB43" s="254"/>
      <c r="AC43" s="254"/>
      <c r="AD43" s="254"/>
      <c r="AE43" s="441"/>
      <c r="AF43" s="708"/>
    </row>
    <row r="44" spans="1:37" ht="7.9" customHeight="1" x14ac:dyDescent="0.2">
      <c r="A44" s="3"/>
      <c r="B44" s="11"/>
      <c r="E44" s="34"/>
      <c r="F44" s="439"/>
      <c r="G44" s="11"/>
      <c r="J44" s="34"/>
      <c r="K44" s="439"/>
      <c r="L44" s="11"/>
      <c r="P44" s="439"/>
      <c r="Q44" s="11"/>
      <c r="U44" s="439"/>
      <c r="V44" s="11"/>
      <c r="Y44" s="34"/>
      <c r="Z44" s="439"/>
      <c r="AA44" s="11"/>
      <c r="AE44" s="439"/>
      <c r="AF44" s="727"/>
    </row>
    <row r="45" spans="1:37" x14ac:dyDescent="0.2">
      <c r="A45" s="3" t="s">
        <v>12</v>
      </c>
      <c r="B45" s="401">
        <v>193239</v>
      </c>
      <c r="C45" s="363">
        <v>194050</v>
      </c>
      <c r="D45" s="363">
        <v>196345</v>
      </c>
      <c r="E45" s="429">
        <v>197420</v>
      </c>
      <c r="F45" s="444">
        <v>195048</v>
      </c>
      <c r="G45" s="401">
        <v>199076</v>
      </c>
      <c r="H45" s="363">
        <v>205826</v>
      </c>
      <c r="I45" s="363">
        <v>211498</v>
      </c>
      <c r="J45" s="429">
        <v>212864</v>
      </c>
      <c r="K45" s="444">
        <v>207346</v>
      </c>
      <c r="L45" s="401">
        <v>213519</v>
      </c>
      <c r="M45" s="363">
        <v>214346</v>
      </c>
      <c r="N45" s="363">
        <v>214965</v>
      </c>
      <c r="O45" s="363">
        <v>215831</v>
      </c>
      <c r="P45" s="444">
        <v>214667</v>
      </c>
      <c r="Q45" s="401">
        <v>216951</v>
      </c>
      <c r="R45" s="478">
        <v>219049</v>
      </c>
      <c r="S45" s="478">
        <v>220203</v>
      </c>
      <c r="T45" s="478">
        <v>221104</v>
      </c>
      <c r="U45" s="444">
        <v>219358</v>
      </c>
      <c r="V45" s="401">
        <v>221957</v>
      </c>
      <c r="W45" s="478">
        <v>222854</v>
      </c>
      <c r="X45" s="478">
        <v>223886</v>
      </c>
      <c r="Y45" s="484">
        <v>231059</v>
      </c>
      <c r="Z45" s="444">
        <v>224966</v>
      </c>
      <c r="AA45" s="401">
        <v>259421</v>
      </c>
      <c r="AB45" s="363">
        <v>260435</v>
      </c>
      <c r="AC45" s="478">
        <v>260408</v>
      </c>
      <c r="AD45" s="478">
        <v>260258</v>
      </c>
      <c r="AE45" s="444">
        <v>260134</v>
      </c>
      <c r="AF45" s="714">
        <v>259816</v>
      </c>
    </row>
    <row r="46" spans="1:37" x14ac:dyDescent="0.2">
      <c r="A46" s="64" t="s">
        <v>58</v>
      </c>
      <c r="B46" s="401">
        <v>694</v>
      </c>
      <c r="C46" s="363">
        <v>1213</v>
      </c>
      <c r="D46" s="363">
        <v>373</v>
      </c>
      <c r="E46" s="429">
        <v>729</v>
      </c>
      <c r="F46" s="444">
        <v>3009</v>
      </c>
      <c r="G46" s="401">
        <v>576</v>
      </c>
      <c r="H46" s="363">
        <v>92</v>
      </c>
      <c r="I46" s="363">
        <v>242</v>
      </c>
      <c r="J46" s="429">
        <v>821</v>
      </c>
      <c r="K46" s="444">
        <v>1731</v>
      </c>
      <c r="L46" s="401">
        <v>0</v>
      </c>
      <c r="M46" s="363">
        <v>0</v>
      </c>
      <c r="N46" s="363">
        <v>96</v>
      </c>
      <c r="O46" s="363">
        <v>779</v>
      </c>
      <c r="P46" s="444">
        <v>875</v>
      </c>
      <c r="Q46" s="401">
        <v>982</v>
      </c>
      <c r="R46" s="478">
        <v>851</v>
      </c>
      <c r="S46" s="478">
        <v>103</v>
      </c>
      <c r="T46" s="478">
        <v>564</v>
      </c>
      <c r="U46" s="444">
        <v>2500</v>
      </c>
      <c r="V46" s="401">
        <v>378</v>
      </c>
      <c r="W46" s="478">
        <v>175</v>
      </c>
      <c r="X46" s="478">
        <v>15</v>
      </c>
      <c r="Y46" s="484">
        <v>9</v>
      </c>
      <c r="Z46" s="444">
        <v>577</v>
      </c>
      <c r="AA46" s="401">
        <v>49</v>
      </c>
      <c r="AB46" s="363">
        <v>0</v>
      </c>
      <c r="AC46" s="478">
        <v>20</v>
      </c>
      <c r="AD46" s="478">
        <v>31</v>
      </c>
      <c r="AE46" s="444">
        <v>100</v>
      </c>
      <c r="AF46" s="714">
        <v>76</v>
      </c>
    </row>
    <row r="47" spans="1:37" x14ac:dyDescent="0.2">
      <c r="A47" s="3" t="s">
        <v>56</v>
      </c>
      <c r="B47" s="401">
        <v>8</v>
      </c>
      <c r="C47" s="363">
        <v>4</v>
      </c>
      <c r="D47" s="363">
        <v>5</v>
      </c>
      <c r="E47" s="429">
        <v>10</v>
      </c>
      <c r="F47" s="444">
        <v>27</v>
      </c>
      <c r="G47" s="401">
        <v>5</v>
      </c>
      <c r="H47" s="363">
        <v>7</v>
      </c>
      <c r="I47" s="363">
        <v>5</v>
      </c>
      <c r="J47" s="429">
        <v>19</v>
      </c>
      <c r="K47" s="444">
        <v>36</v>
      </c>
      <c r="L47" s="401">
        <v>5</v>
      </c>
      <c r="M47" s="363">
        <v>8</v>
      </c>
      <c r="N47" s="363">
        <v>6</v>
      </c>
      <c r="O47" s="363">
        <v>17</v>
      </c>
      <c r="P47" s="444">
        <v>36</v>
      </c>
      <c r="Q47" s="401">
        <v>10</v>
      </c>
      <c r="R47" s="71">
        <v>15</v>
      </c>
      <c r="S47" s="71">
        <v>12</v>
      </c>
      <c r="T47" s="71">
        <v>13</v>
      </c>
      <c r="U47" s="444">
        <v>50</v>
      </c>
      <c r="V47" s="401">
        <v>12</v>
      </c>
      <c r="W47" s="71">
        <v>12</v>
      </c>
      <c r="X47" s="71">
        <v>3</v>
      </c>
      <c r="Y47" s="115">
        <v>19</v>
      </c>
      <c r="Z47" s="444">
        <v>46</v>
      </c>
      <c r="AA47" s="401">
        <v>10</v>
      </c>
      <c r="AB47" s="363">
        <v>9</v>
      </c>
      <c r="AC47" s="71">
        <v>6</v>
      </c>
      <c r="AD47" s="71">
        <v>6</v>
      </c>
      <c r="AE47" s="444">
        <v>31</v>
      </c>
      <c r="AF47" s="730">
        <v>8</v>
      </c>
    </row>
    <row r="48" spans="1:37" x14ac:dyDescent="0.2">
      <c r="A48" s="3" t="s">
        <v>57</v>
      </c>
      <c r="B48" s="562">
        <v>124.2</v>
      </c>
      <c r="C48" s="563">
        <v>13.9</v>
      </c>
      <c r="D48" s="563">
        <v>13.1</v>
      </c>
      <c r="E48" s="564">
        <v>100.2</v>
      </c>
      <c r="F48" s="565">
        <v>251.39999999999998</v>
      </c>
      <c r="G48" s="562">
        <v>89.7</v>
      </c>
      <c r="H48" s="563">
        <v>34.1</v>
      </c>
      <c r="I48" s="563">
        <v>16.100000000000001</v>
      </c>
      <c r="J48" s="564">
        <v>812.1</v>
      </c>
      <c r="K48" s="565">
        <v>952</v>
      </c>
      <c r="L48" s="562">
        <v>32.200000000000003</v>
      </c>
      <c r="M48" s="563">
        <v>50.1</v>
      </c>
      <c r="N48" s="563">
        <v>20.399999999999999</v>
      </c>
      <c r="O48" s="563">
        <v>141.30000000000001</v>
      </c>
      <c r="P48" s="565">
        <v>244.00000000000003</v>
      </c>
      <c r="Q48" s="562">
        <v>69</v>
      </c>
      <c r="R48" s="563">
        <v>349.1</v>
      </c>
      <c r="S48" s="563">
        <v>57.2</v>
      </c>
      <c r="T48" s="563">
        <v>350.7</v>
      </c>
      <c r="U48" s="565">
        <v>826</v>
      </c>
      <c r="V48" s="562">
        <v>69.2</v>
      </c>
      <c r="W48" s="563">
        <v>72</v>
      </c>
      <c r="X48" s="563">
        <v>32.700000000000003</v>
      </c>
      <c r="Y48" s="564">
        <v>188.7</v>
      </c>
      <c r="Z48" s="565">
        <v>362.59999999999997</v>
      </c>
      <c r="AA48" s="562">
        <v>63</v>
      </c>
      <c r="AB48" s="563">
        <v>291</v>
      </c>
      <c r="AC48" s="563">
        <v>3036</v>
      </c>
      <c r="AD48" s="563">
        <v>118</v>
      </c>
      <c r="AE48" s="565">
        <v>3508</v>
      </c>
      <c r="AF48" s="711">
        <v>49</v>
      </c>
    </row>
    <row r="49" spans="1:32" x14ac:dyDescent="0.2">
      <c r="A49" s="151" t="s">
        <v>75</v>
      </c>
      <c r="B49" s="367">
        <v>25841</v>
      </c>
      <c r="C49" s="364">
        <v>25051</v>
      </c>
      <c r="D49" s="364">
        <v>24384</v>
      </c>
      <c r="E49" s="430">
        <v>24717</v>
      </c>
      <c r="F49" s="445"/>
      <c r="G49" s="367">
        <v>25870</v>
      </c>
      <c r="H49" s="364">
        <v>26446</v>
      </c>
      <c r="I49" s="364">
        <v>26877</v>
      </c>
      <c r="J49" s="430">
        <v>29869</v>
      </c>
      <c r="K49" s="445"/>
      <c r="L49" s="367">
        <v>30337</v>
      </c>
      <c r="M49" s="364">
        <v>30919</v>
      </c>
      <c r="N49" s="364">
        <v>32061</v>
      </c>
      <c r="O49" s="364">
        <v>32679</v>
      </c>
      <c r="P49" s="445"/>
      <c r="Q49" s="367">
        <v>33623</v>
      </c>
      <c r="R49" s="71">
        <v>36609</v>
      </c>
      <c r="S49" s="71">
        <v>37503</v>
      </c>
      <c r="T49" s="71">
        <v>39337</v>
      </c>
      <c r="U49" s="445"/>
      <c r="V49" s="367">
        <v>39989</v>
      </c>
      <c r="W49" s="71">
        <v>40566</v>
      </c>
      <c r="X49" s="71">
        <v>40997</v>
      </c>
      <c r="Y49" s="115">
        <v>42091</v>
      </c>
      <c r="Z49" s="445"/>
      <c r="AA49" s="367">
        <v>43120</v>
      </c>
      <c r="AB49" s="364">
        <v>44909</v>
      </c>
      <c r="AC49" s="71">
        <v>55722</v>
      </c>
      <c r="AD49" s="71">
        <v>55561</v>
      </c>
      <c r="AE49" s="445"/>
      <c r="AF49" s="730">
        <v>55607</v>
      </c>
    </row>
    <row r="50" spans="1:32" ht="8.4499999999999993" customHeight="1" x14ac:dyDescent="0.2">
      <c r="A50" s="3"/>
      <c r="B50" s="11"/>
      <c r="E50" s="34"/>
      <c r="F50" s="439"/>
      <c r="G50" s="11"/>
      <c r="J50" s="34"/>
      <c r="K50" s="439"/>
      <c r="L50" s="11"/>
      <c r="P50" s="439"/>
      <c r="Q50" s="11"/>
      <c r="U50" s="439"/>
      <c r="V50" s="11"/>
      <c r="Y50" s="34"/>
      <c r="Z50" s="439"/>
      <c r="AA50" s="11"/>
      <c r="AE50" s="439"/>
      <c r="AF50" s="727"/>
    </row>
    <row r="51" spans="1:32" x14ac:dyDescent="0.2">
      <c r="A51" s="128" t="s">
        <v>18</v>
      </c>
      <c r="B51" s="260"/>
      <c r="C51" s="254"/>
      <c r="D51" s="254"/>
      <c r="E51" s="268"/>
      <c r="F51" s="441"/>
      <c r="G51" s="260"/>
      <c r="H51" s="254"/>
      <c r="I51" s="254"/>
      <c r="J51" s="268"/>
      <c r="K51" s="441"/>
      <c r="L51" s="260"/>
      <c r="M51" s="254"/>
      <c r="N51" s="254"/>
      <c r="O51" s="254"/>
      <c r="P51" s="441"/>
      <c r="Q51" s="260"/>
      <c r="R51" s="254"/>
      <c r="S51" s="254"/>
      <c r="T51" s="254"/>
      <c r="U51" s="441"/>
      <c r="V51" s="260"/>
      <c r="W51" s="254"/>
      <c r="X51" s="254"/>
      <c r="Y51" s="268"/>
      <c r="Z51" s="441"/>
      <c r="AA51" s="260"/>
      <c r="AB51" s="254"/>
      <c r="AC51" s="254"/>
      <c r="AD51" s="254"/>
      <c r="AE51" s="441"/>
      <c r="AF51" s="708"/>
    </row>
    <row r="52" spans="1:32" ht="7.9" customHeight="1" x14ac:dyDescent="0.2">
      <c r="A52" s="3"/>
      <c r="B52" s="11"/>
      <c r="E52" s="34"/>
      <c r="F52" s="439"/>
      <c r="G52" s="11"/>
      <c r="J52" s="34"/>
      <c r="K52" s="439"/>
      <c r="L52" s="11"/>
      <c r="P52" s="439"/>
      <c r="Q52" s="11"/>
      <c r="U52" s="439"/>
      <c r="V52" s="11"/>
      <c r="Y52" s="34"/>
      <c r="Z52" s="439"/>
      <c r="AA52" s="11"/>
      <c r="AE52" s="439"/>
      <c r="AF52" s="727"/>
    </row>
    <row r="53" spans="1:32" x14ac:dyDescent="0.2">
      <c r="A53" s="7" t="s">
        <v>19</v>
      </c>
      <c r="B53" s="554">
        <v>311.39999999999998</v>
      </c>
      <c r="C53" s="555">
        <v>190.20000000000007</v>
      </c>
      <c r="D53" s="555">
        <v>206.7</v>
      </c>
      <c r="E53" s="556">
        <v>157.69999999999996</v>
      </c>
      <c r="F53" s="557">
        <v>865.99999999999841</v>
      </c>
      <c r="G53" s="554">
        <v>364.39999999999975</v>
      </c>
      <c r="H53" s="555">
        <v>227.5999999999996</v>
      </c>
      <c r="I53" s="555">
        <v>253.60000000000022</v>
      </c>
      <c r="J53" s="556">
        <v>171</v>
      </c>
      <c r="K53" s="557">
        <v>1016.6</v>
      </c>
      <c r="L53" s="554">
        <v>464.29999999999984</v>
      </c>
      <c r="M53" s="555">
        <v>311.69999999999987</v>
      </c>
      <c r="N53" s="555">
        <v>282.50000000000074</v>
      </c>
      <c r="O53" s="555">
        <v>143.30000000000001</v>
      </c>
      <c r="P53" s="557">
        <v>1201.799999999999</v>
      </c>
      <c r="Q53" s="554">
        <v>515.29999999999984</v>
      </c>
      <c r="R53" s="555">
        <v>290.3</v>
      </c>
      <c r="S53" s="555">
        <v>338.99999999999977</v>
      </c>
      <c r="T53" s="555">
        <v>24.799999999999908</v>
      </c>
      <c r="U53" s="557">
        <v>1169.4000000000001</v>
      </c>
      <c r="V53" s="554">
        <v>652.6</v>
      </c>
      <c r="W53" s="555">
        <v>333.00000000000034</v>
      </c>
      <c r="X53" s="555">
        <v>383.4</v>
      </c>
      <c r="Y53" s="556">
        <v>316.7999999999999</v>
      </c>
      <c r="Z53" s="557">
        <v>1685.8000000000011</v>
      </c>
      <c r="AA53" s="554">
        <v>816</v>
      </c>
      <c r="AB53" s="555">
        <v>510</v>
      </c>
      <c r="AC53" s="555">
        <v>409</v>
      </c>
      <c r="AD53" s="555">
        <v>317</v>
      </c>
      <c r="AE53" s="557">
        <v>2052</v>
      </c>
      <c r="AF53" s="713">
        <v>913</v>
      </c>
    </row>
    <row r="54" spans="1:32" x14ac:dyDescent="0.2">
      <c r="A54" s="7" t="s">
        <v>11</v>
      </c>
      <c r="B54" s="528">
        <v>99.4</v>
      </c>
      <c r="C54" s="478">
        <v>57.6</v>
      </c>
      <c r="D54" s="478">
        <v>69.7</v>
      </c>
      <c r="E54" s="484">
        <v>49.6</v>
      </c>
      <c r="F54" s="529">
        <v>276.3</v>
      </c>
      <c r="G54" s="528">
        <v>115.9</v>
      </c>
      <c r="H54" s="478">
        <v>72.099999999999994</v>
      </c>
      <c r="I54" s="478">
        <v>80.900000000000006</v>
      </c>
      <c r="J54" s="484">
        <v>60</v>
      </c>
      <c r="K54" s="529">
        <v>328.9</v>
      </c>
      <c r="L54" s="528">
        <v>154.1</v>
      </c>
      <c r="M54" s="478">
        <v>99.2</v>
      </c>
      <c r="N54" s="478">
        <v>88.2</v>
      </c>
      <c r="O54" s="478">
        <v>53.2</v>
      </c>
      <c r="P54" s="529">
        <v>394.7</v>
      </c>
      <c r="Q54" s="528">
        <v>175.6</v>
      </c>
      <c r="R54" s="478">
        <v>100.2</v>
      </c>
      <c r="S54" s="478">
        <v>115</v>
      </c>
      <c r="T54" s="478">
        <v>10.8</v>
      </c>
      <c r="U54" s="529">
        <v>401.6</v>
      </c>
      <c r="V54" s="528">
        <v>223.4</v>
      </c>
      <c r="W54" s="478">
        <v>113.4</v>
      </c>
      <c r="X54" s="478">
        <v>128.6</v>
      </c>
      <c r="Y54" s="484">
        <v>107.8</v>
      </c>
      <c r="Z54" s="529">
        <v>573.19999999999993</v>
      </c>
      <c r="AA54" s="528">
        <v>283</v>
      </c>
      <c r="AB54" s="478">
        <v>176</v>
      </c>
      <c r="AC54" s="478">
        <v>141</v>
      </c>
      <c r="AD54" s="478">
        <v>107</v>
      </c>
      <c r="AE54" s="529">
        <v>707</v>
      </c>
      <c r="AF54" s="714">
        <v>313</v>
      </c>
    </row>
    <row r="55" spans="1:32" x14ac:dyDescent="0.2">
      <c r="A55" s="3" t="s">
        <v>5</v>
      </c>
      <c r="B55" s="528">
        <v>17.600000000000001</v>
      </c>
      <c r="C55" s="478">
        <v>17.8</v>
      </c>
      <c r="D55" s="478">
        <v>18.3</v>
      </c>
      <c r="E55" s="484">
        <v>19.8</v>
      </c>
      <c r="F55" s="529">
        <v>73.5</v>
      </c>
      <c r="G55" s="528">
        <v>22.1</v>
      </c>
      <c r="H55" s="478">
        <v>21.1</v>
      </c>
      <c r="I55" s="478">
        <v>21.8</v>
      </c>
      <c r="J55" s="484">
        <v>22.8</v>
      </c>
      <c r="K55" s="529">
        <v>87.8</v>
      </c>
      <c r="L55" s="528">
        <v>24.2</v>
      </c>
      <c r="M55" s="478">
        <v>29.4</v>
      </c>
      <c r="N55" s="478">
        <v>23.1</v>
      </c>
      <c r="O55" s="478">
        <v>26.9</v>
      </c>
      <c r="P55" s="529">
        <v>103.6</v>
      </c>
      <c r="Q55" s="528">
        <v>27.9</v>
      </c>
      <c r="R55" s="478">
        <v>30.6</v>
      </c>
      <c r="S55" s="478">
        <v>32.9</v>
      </c>
      <c r="T55" s="478">
        <v>33</v>
      </c>
      <c r="U55" s="529">
        <v>124.4</v>
      </c>
      <c r="V55" s="528">
        <v>32.799999999999997</v>
      </c>
      <c r="W55" s="478">
        <v>32.299999999999997</v>
      </c>
      <c r="X55" s="478">
        <v>34</v>
      </c>
      <c r="Y55" s="484">
        <v>34</v>
      </c>
      <c r="Z55" s="529">
        <v>133.1</v>
      </c>
      <c r="AA55" s="528">
        <v>33</v>
      </c>
      <c r="AB55" s="478">
        <v>38</v>
      </c>
      <c r="AC55" s="478">
        <v>42</v>
      </c>
      <c r="AD55" s="478">
        <v>46</v>
      </c>
      <c r="AE55" s="529">
        <v>159</v>
      </c>
      <c r="AF55" s="714">
        <v>49</v>
      </c>
    </row>
    <row r="56" spans="1:32" x14ac:dyDescent="0.2">
      <c r="A56" s="3" t="s">
        <v>6</v>
      </c>
      <c r="B56" s="528">
        <v>134.19999999999999</v>
      </c>
      <c r="C56" s="478">
        <v>86.6</v>
      </c>
      <c r="D56" s="478">
        <v>96</v>
      </c>
      <c r="E56" s="484">
        <v>94.5</v>
      </c>
      <c r="F56" s="529">
        <v>411.29999999999995</v>
      </c>
      <c r="G56" s="528">
        <v>103.6</v>
      </c>
      <c r="H56" s="478">
        <v>105.8</v>
      </c>
      <c r="I56" s="478">
        <v>90.8</v>
      </c>
      <c r="J56" s="484">
        <v>107.4</v>
      </c>
      <c r="K56" s="529">
        <v>407.6</v>
      </c>
      <c r="L56" s="528">
        <v>123</v>
      </c>
      <c r="M56" s="478">
        <v>98.7</v>
      </c>
      <c r="N56" s="478">
        <v>111.1</v>
      </c>
      <c r="O56" s="478">
        <v>115.9</v>
      </c>
      <c r="P56" s="529">
        <v>448.69999999999993</v>
      </c>
      <c r="Q56" s="528">
        <v>120.2</v>
      </c>
      <c r="R56" s="478">
        <v>133.4</v>
      </c>
      <c r="S56" s="478">
        <v>127.2</v>
      </c>
      <c r="T56" s="478">
        <v>142.80000000000001</v>
      </c>
      <c r="U56" s="529">
        <v>523.6</v>
      </c>
      <c r="V56" s="528">
        <v>156</v>
      </c>
      <c r="W56" s="478">
        <v>170.8</v>
      </c>
      <c r="X56" s="478">
        <v>161</v>
      </c>
      <c r="Y56" s="484">
        <v>163.19999999999999</v>
      </c>
      <c r="Z56" s="529">
        <v>651</v>
      </c>
      <c r="AA56" s="528">
        <v>204</v>
      </c>
      <c r="AB56" s="478">
        <v>174</v>
      </c>
      <c r="AC56" s="478">
        <v>218</v>
      </c>
      <c r="AD56" s="478">
        <v>298</v>
      </c>
      <c r="AE56" s="529">
        <v>894</v>
      </c>
      <c r="AF56" s="714">
        <v>271</v>
      </c>
    </row>
    <row r="57" spans="1:32" x14ac:dyDescent="0.2">
      <c r="A57" s="3" t="s">
        <v>17</v>
      </c>
      <c r="B57" s="558">
        <v>-84.7</v>
      </c>
      <c r="C57" s="559">
        <v>14.3</v>
      </c>
      <c r="D57" s="559">
        <v>20.5</v>
      </c>
      <c r="E57" s="560">
        <v>20.2</v>
      </c>
      <c r="F57" s="561">
        <v>-29.700000000000006</v>
      </c>
      <c r="G57" s="558">
        <v>12.4</v>
      </c>
      <c r="H57" s="559">
        <v>13.4</v>
      </c>
      <c r="I57" s="559">
        <v>34.1</v>
      </c>
      <c r="J57" s="560">
        <v>56.4</v>
      </c>
      <c r="K57" s="561">
        <v>116.30000000000001</v>
      </c>
      <c r="L57" s="558">
        <v>20.8</v>
      </c>
      <c r="M57" s="559">
        <v>-32.299999999999997</v>
      </c>
      <c r="N57" s="559">
        <v>-16.399999999999999</v>
      </c>
      <c r="O57" s="559">
        <v>118.3</v>
      </c>
      <c r="P57" s="561">
        <v>90.4</v>
      </c>
      <c r="Q57" s="558">
        <v>41.6</v>
      </c>
      <c r="R57" s="559">
        <v>9.3000000000000007</v>
      </c>
      <c r="S57" s="559">
        <v>-2.6</v>
      </c>
      <c r="T57" s="559">
        <v>328.5</v>
      </c>
      <c r="U57" s="561">
        <v>376.8</v>
      </c>
      <c r="V57" s="558">
        <v>-16.2</v>
      </c>
      <c r="W57" s="559">
        <v>18.7</v>
      </c>
      <c r="X57" s="559">
        <v>-15.4</v>
      </c>
      <c r="Y57" s="560">
        <v>38.700000000000003</v>
      </c>
      <c r="Z57" s="561">
        <v>25.800000000000004</v>
      </c>
      <c r="AA57" s="558">
        <v>15</v>
      </c>
      <c r="AB57" s="559">
        <v>-6</v>
      </c>
      <c r="AC57" s="559">
        <v>29</v>
      </c>
      <c r="AD57" s="559">
        <v>6</v>
      </c>
      <c r="AE57" s="561">
        <v>44</v>
      </c>
      <c r="AF57" s="731">
        <v>16</v>
      </c>
    </row>
    <row r="58" spans="1:32" ht="7.9" customHeight="1" x14ac:dyDescent="0.2">
      <c r="A58" s="3"/>
      <c r="B58" s="11"/>
      <c r="E58" s="34"/>
      <c r="F58" s="439"/>
      <c r="G58" s="11"/>
      <c r="J58" s="34"/>
      <c r="K58" s="439"/>
      <c r="L58" s="11"/>
      <c r="P58" s="439"/>
      <c r="Q58" s="11"/>
      <c r="U58" s="439"/>
      <c r="V58" s="11"/>
      <c r="Y58" s="34"/>
      <c r="Z58" s="439"/>
      <c r="AA58" s="11"/>
      <c r="AE58" s="439"/>
      <c r="AF58" s="727"/>
    </row>
    <row r="59" spans="1:32" ht="13.5" thickBot="1" x14ac:dyDescent="0.25">
      <c r="A59" s="4" t="s">
        <v>18</v>
      </c>
      <c r="B59" s="550">
        <v>477.89999999999992</v>
      </c>
      <c r="C59" s="551">
        <v>366.50000000000006</v>
      </c>
      <c r="D59" s="551">
        <v>411.2</v>
      </c>
      <c r="E59" s="552">
        <v>341.79999999999995</v>
      </c>
      <c r="F59" s="553">
        <v>1597.3999999999983</v>
      </c>
      <c r="G59" s="550">
        <v>618.39999999999975</v>
      </c>
      <c r="H59" s="551">
        <v>439.9999999999996</v>
      </c>
      <c r="I59" s="551">
        <v>481.20000000000027</v>
      </c>
      <c r="J59" s="552">
        <v>417.6</v>
      </c>
      <c r="K59" s="553">
        <v>1957.2</v>
      </c>
      <c r="L59" s="550">
        <v>786.39999999999986</v>
      </c>
      <c r="M59" s="551">
        <v>506.69999999999987</v>
      </c>
      <c r="N59" s="551">
        <v>488.5000000000008</v>
      </c>
      <c r="O59" s="551">
        <v>457.6</v>
      </c>
      <c r="P59" s="553">
        <v>2239.1999999999989</v>
      </c>
      <c r="Q59" s="550">
        <v>880.59999999999991</v>
      </c>
      <c r="R59" s="551">
        <v>563.79999999999995</v>
      </c>
      <c r="S59" s="551">
        <v>611.49999999999977</v>
      </c>
      <c r="T59" s="551">
        <v>539.89999999999986</v>
      </c>
      <c r="U59" s="553">
        <v>2595.8000000000002</v>
      </c>
      <c r="V59" s="550">
        <v>1048.5999999999999</v>
      </c>
      <c r="W59" s="551">
        <v>668.20000000000039</v>
      </c>
      <c r="X59" s="551">
        <v>691.6</v>
      </c>
      <c r="Y59" s="552">
        <v>660.5</v>
      </c>
      <c r="Z59" s="553">
        <v>3068.900000000001</v>
      </c>
      <c r="AA59" s="550">
        <v>1351</v>
      </c>
      <c r="AB59" s="551">
        <v>892</v>
      </c>
      <c r="AC59" s="551">
        <v>839</v>
      </c>
      <c r="AD59" s="551">
        <v>774</v>
      </c>
      <c r="AE59" s="553">
        <v>3856</v>
      </c>
      <c r="AF59" s="716">
        <v>1562</v>
      </c>
    </row>
    <row r="60" spans="1:32" ht="6" customHeight="1" thickTop="1" x14ac:dyDescent="0.2">
      <c r="A60" s="4"/>
      <c r="B60" s="368"/>
      <c r="C60" s="359"/>
      <c r="D60" s="359"/>
      <c r="E60" s="431"/>
      <c r="F60" s="447"/>
      <c r="G60" s="368"/>
      <c r="H60" s="359"/>
      <c r="I60" s="359"/>
      <c r="J60" s="431"/>
      <c r="K60" s="447"/>
      <c r="L60" s="368"/>
      <c r="M60" s="359"/>
      <c r="N60" s="359"/>
      <c r="O60" s="359"/>
      <c r="P60" s="447"/>
      <c r="Q60" s="368"/>
      <c r="R60" s="359"/>
      <c r="S60" s="359"/>
      <c r="T60" s="359"/>
      <c r="U60" s="447"/>
      <c r="V60" s="368"/>
      <c r="W60" s="359"/>
      <c r="X60" s="359"/>
      <c r="Y60" s="431"/>
      <c r="Z60" s="447"/>
      <c r="AA60" s="368"/>
      <c r="AB60" s="359"/>
      <c r="AC60" s="359"/>
      <c r="AD60" s="359"/>
      <c r="AE60" s="447"/>
      <c r="AF60" s="717"/>
    </row>
    <row r="61" spans="1:32" x14ac:dyDescent="0.2">
      <c r="A61" s="3" t="s">
        <v>71</v>
      </c>
      <c r="B61" s="260">
        <v>0.33289999999999997</v>
      </c>
      <c r="C61" s="254">
        <v>0.30509999999999998</v>
      </c>
      <c r="D61" s="254">
        <v>0.31759999999999999</v>
      </c>
      <c r="E61" s="268">
        <v>0.27660000000000001</v>
      </c>
      <c r="F61" s="441">
        <v>0.30909999999999999</v>
      </c>
      <c r="G61" s="260">
        <v>0.3841</v>
      </c>
      <c r="H61" s="254">
        <v>0.3165</v>
      </c>
      <c r="I61" s="254">
        <v>0.32090000000000002</v>
      </c>
      <c r="J61" s="268">
        <v>0.28460000000000002</v>
      </c>
      <c r="K61" s="441">
        <v>0.32800000000000001</v>
      </c>
      <c r="L61" s="260">
        <v>0.3705</v>
      </c>
      <c r="M61" s="254">
        <v>0.29110000000000003</v>
      </c>
      <c r="N61" s="254">
        <v>0.28139999999999998</v>
      </c>
      <c r="O61" s="254">
        <v>0.26850000000000002</v>
      </c>
      <c r="P61" s="441">
        <v>0.30659999999999998</v>
      </c>
      <c r="Q61" s="260">
        <v>0.37069999999999997</v>
      </c>
      <c r="R61" s="254">
        <v>0.27</v>
      </c>
      <c r="S61" s="254">
        <v>0.28820000000000001</v>
      </c>
      <c r="T61" s="254">
        <v>0.26319999999999999</v>
      </c>
      <c r="U61" s="441">
        <v>0.30049999999999999</v>
      </c>
      <c r="V61" s="260">
        <v>0.36599999999999999</v>
      </c>
      <c r="W61" s="254">
        <v>0.28120000000000001</v>
      </c>
      <c r="X61" s="254">
        <v>0.28860000000000002</v>
      </c>
      <c r="Y61" s="268">
        <v>0.28770000000000001</v>
      </c>
      <c r="Z61" s="441">
        <v>0.30890000000000001</v>
      </c>
      <c r="AA61" s="260">
        <v>0.40770000000000001</v>
      </c>
      <c r="AB61" s="254">
        <v>0.3201</v>
      </c>
      <c r="AC61" s="254">
        <v>0.28710000000000002</v>
      </c>
      <c r="AD61" s="254">
        <v>0.2442</v>
      </c>
      <c r="AE61" s="441">
        <v>0.31630000000000003</v>
      </c>
      <c r="AF61" s="708">
        <v>0.36380000000000001</v>
      </c>
    </row>
    <row r="62" spans="1:32" x14ac:dyDescent="0.2">
      <c r="A62" s="3" t="s">
        <v>176</v>
      </c>
      <c r="B62" s="260">
        <v>-5.74E-2</v>
      </c>
      <c r="C62" s="254">
        <v>0.30430000000000001</v>
      </c>
      <c r="D62" s="254">
        <v>0.34820000000000001</v>
      </c>
      <c r="E62" s="268">
        <v>0.28010000000000002</v>
      </c>
      <c r="F62" s="441">
        <v>0.1754</v>
      </c>
      <c r="G62" s="260">
        <v>0.29399999999999998</v>
      </c>
      <c r="H62" s="254">
        <v>0.20050000000000001</v>
      </c>
      <c r="I62" s="254">
        <v>0.17019999999999999</v>
      </c>
      <c r="J62" s="268">
        <v>0.2218</v>
      </c>
      <c r="K62" s="441">
        <v>0.22520000000000001</v>
      </c>
      <c r="L62" s="260">
        <v>0.2717</v>
      </c>
      <c r="M62" s="254">
        <v>0.15160000000000001</v>
      </c>
      <c r="N62" s="254">
        <v>1.52E-2</v>
      </c>
      <c r="O62" s="254">
        <v>9.5799999999999996E-2</v>
      </c>
      <c r="P62" s="441">
        <v>0.14410000000000001</v>
      </c>
      <c r="Q62" s="260">
        <v>0.1198</v>
      </c>
      <c r="R62" s="254">
        <v>0.11269999999999999</v>
      </c>
      <c r="S62" s="254">
        <v>0.25180000000000002</v>
      </c>
      <c r="T62" s="254">
        <v>0.1799</v>
      </c>
      <c r="U62" s="441">
        <v>0.1593</v>
      </c>
      <c r="V62" s="260">
        <v>0.1908</v>
      </c>
      <c r="W62" s="254">
        <v>0.1852</v>
      </c>
      <c r="X62" s="254">
        <v>0.13100000000000001</v>
      </c>
      <c r="Y62" s="268">
        <v>0.22339999999999999</v>
      </c>
      <c r="Z62" s="441">
        <v>0.18229999999999999</v>
      </c>
      <c r="AA62" s="260">
        <v>0.28839999999999999</v>
      </c>
      <c r="AB62" s="254">
        <v>0.33489999999999998</v>
      </c>
      <c r="AC62" s="254">
        <v>0.21310000000000001</v>
      </c>
      <c r="AD62" s="254">
        <v>0.17180000000000001</v>
      </c>
      <c r="AE62" s="441">
        <v>0.25650000000000001</v>
      </c>
      <c r="AF62" s="708">
        <v>0.15620000000000001</v>
      </c>
    </row>
    <row r="63" spans="1:32" ht="7.15" customHeight="1" thickBot="1" x14ac:dyDescent="0.25">
      <c r="A63" s="131"/>
      <c r="B63" s="369"/>
      <c r="C63" s="370"/>
      <c r="D63" s="370"/>
      <c r="E63" s="432"/>
      <c r="F63" s="448"/>
      <c r="G63" s="369"/>
      <c r="H63" s="370"/>
      <c r="I63" s="370"/>
      <c r="J63" s="432"/>
      <c r="K63" s="448"/>
      <c r="L63" s="369"/>
      <c r="M63" s="370"/>
      <c r="N63" s="370"/>
      <c r="O63" s="432"/>
      <c r="P63" s="448"/>
      <c r="Q63" s="369"/>
      <c r="R63" s="370"/>
      <c r="S63" s="370"/>
      <c r="T63" s="370"/>
      <c r="U63" s="448"/>
      <c r="V63" s="369"/>
      <c r="W63" s="370"/>
      <c r="X63" s="370"/>
      <c r="Y63" s="432"/>
      <c r="Z63" s="448"/>
      <c r="AA63" s="369"/>
      <c r="AB63" s="370"/>
      <c r="AC63" s="370"/>
      <c r="AD63" s="674"/>
      <c r="AE63" s="448"/>
      <c r="AF63" s="732"/>
    </row>
    <row r="65" spans="1:32" x14ac:dyDescent="0.2">
      <c r="A65" s="46"/>
    </row>
    <row r="66" spans="1:32" x14ac:dyDescent="0.2">
      <c r="A66" s="46"/>
      <c r="F66" s="152"/>
      <c r="AE66" s="152"/>
      <c r="AF66" s="152" t="s">
        <v>60</v>
      </c>
    </row>
    <row r="67" spans="1:32" ht="18" customHeight="1" x14ac:dyDescent="0.25">
      <c r="A67" s="760" t="s">
        <v>0</v>
      </c>
      <c r="B67" s="760"/>
      <c r="C67" s="760"/>
      <c r="D67" s="760"/>
      <c r="E67" s="760"/>
      <c r="F67" s="760"/>
      <c r="G67" s="760"/>
      <c r="H67" s="760"/>
      <c r="I67" s="760"/>
      <c r="J67" s="760"/>
      <c r="K67" s="760"/>
      <c r="L67" s="760"/>
      <c r="M67" s="760"/>
      <c r="N67" s="760"/>
      <c r="O67" s="760"/>
      <c r="P67" s="760"/>
      <c r="Q67" s="760"/>
      <c r="R67" s="760"/>
      <c r="S67" s="760"/>
      <c r="T67" s="760"/>
      <c r="U67" s="760"/>
      <c r="V67" s="760"/>
      <c r="W67" s="760"/>
      <c r="X67" s="760"/>
      <c r="Y67" s="760"/>
      <c r="Z67" s="760"/>
      <c r="AA67" s="760"/>
      <c r="AB67" s="760"/>
      <c r="AC67" s="760"/>
      <c r="AD67" s="760"/>
      <c r="AE67" s="760"/>
      <c r="AF67" s="760"/>
    </row>
    <row r="68" spans="1:32" ht="18" customHeight="1" x14ac:dyDescent="0.25">
      <c r="A68" s="760" t="s">
        <v>150</v>
      </c>
      <c r="B68" s="760"/>
      <c r="C68" s="760"/>
      <c r="D68" s="760"/>
      <c r="E68" s="760"/>
      <c r="F68" s="760"/>
      <c r="G68" s="760"/>
      <c r="H68" s="760"/>
      <c r="I68" s="760"/>
      <c r="J68" s="760"/>
      <c r="K68" s="760"/>
      <c r="L68" s="760"/>
      <c r="M68" s="760"/>
      <c r="N68" s="760"/>
      <c r="O68" s="760"/>
      <c r="P68" s="760"/>
      <c r="Q68" s="760"/>
      <c r="R68" s="760"/>
      <c r="S68" s="760"/>
      <c r="T68" s="760"/>
      <c r="U68" s="760"/>
      <c r="V68" s="760"/>
      <c r="W68" s="760"/>
      <c r="X68" s="760"/>
      <c r="Y68" s="760"/>
      <c r="Z68" s="760"/>
      <c r="AA68" s="760"/>
      <c r="AB68" s="760"/>
      <c r="AC68" s="760"/>
      <c r="AD68" s="760"/>
      <c r="AE68" s="760"/>
      <c r="AF68" s="760"/>
    </row>
    <row r="69" spans="1:32" ht="18" customHeight="1" x14ac:dyDescent="0.25">
      <c r="A69" s="760" t="s">
        <v>240</v>
      </c>
      <c r="B69" s="760"/>
      <c r="C69" s="760"/>
      <c r="D69" s="760"/>
      <c r="E69" s="760"/>
      <c r="F69" s="760"/>
      <c r="G69" s="760"/>
      <c r="H69" s="760"/>
      <c r="I69" s="760"/>
      <c r="J69" s="760"/>
      <c r="K69" s="760"/>
      <c r="L69" s="760"/>
      <c r="M69" s="760"/>
      <c r="N69" s="760"/>
      <c r="O69" s="760"/>
      <c r="P69" s="760"/>
      <c r="Q69" s="760"/>
      <c r="R69" s="760"/>
      <c r="S69" s="760"/>
      <c r="T69" s="760"/>
      <c r="U69" s="760"/>
      <c r="V69" s="760"/>
      <c r="W69" s="760"/>
      <c r="X69" s="760"/>
      <c r="Y69" s="760"/>
      <c r="Z69" s="760"/>
      <c r="AA69" s="760"/>
      <c r="AB69" s="760"/>
      <c r="AC69" s="760"/>
      <c r="AD69" s="760"/>
      <c r="AE69" s="760"/>
      <c r="AF69" s="760"/>
    </row>
    <row r="70" spans="1:32" x14ac:dyDescent="0.2">
      <c r="A70" s="761" t="s">
        <v>20</v>
      </c>
      <c r="B70" s="761"/>
      <c r="C70" s="761"/>
      <c r="D70" s="761"/>
      <c r="E70" s="761"/>
      <c r="F70" s="761"/>
      <c r="G70" s="761"/>
      <c r="H70" s="761"/>
      <c r="I70" s="761"/>
      <c r="J70" s="761"/>
      <c r="K70" s="761"/>
      <c r="L70" s="761"/>
      <c r="M70" s="761"/>
      <c r="N70" s="761"/>
      <c r="O70" s="761"/>
      <c r="P70" s="761"/>
      <c r="Q70" s="761"/>
      <c r="R70" s="761"/>
      <c r="S70" s="761"/>
      <c r="T70" s="761"/>
      <c r="U70" s="761"/>
      <c r="V70" s="761"/>
      <c r="W70" s="761"/>
      <c r="X70" s="761"/>
      <c r="Y70" s="761"/>
      <c r="Z70" s="761"/>
      <c r="AA70" s="761"/>
      <c r="AB70" s="761"/>
      <c r="AC70" s="761"/>
      <c r="AD70" s="761"/>
      <c r="AE70" s="761"/>
      <c r="AF70" s="761"/>
    </row>
    <row r="71" spans="1:32" ht="12" customHeight="1" thickBot="1" x14ac:dyDescent="0.25">
      <c r="B71" s="136"/>
      <c r="C71" s="136"/>
      <c r="D71" s="136"/>
      <c r="F71" s="136"/>
      <c r="G71" s="136"/>
    </row>
    <row r="72" spans="1:32" ht="45" customHeight="1" thickBot="1" x14ac:dyDescent="0.3">
      <c r="A72" s="52" t="s">
        <v>33</v>
      </c>
      <c r="B72" s="766" t="s">
        <v>182</v>
      </c>
      <c r="C72" s="767"/>
      <c r="D72" s="767"/>
      <c r="E72" s="767"/>
      <c r="F72" s="768"/>
      <c r="G72" s="766" t="s">
        <v>189</v>
      </c>
      <c r="H72" s="767"/>
      <c r="I72" s="767"/>
      <c r="J72" s="767"/>
      <c r="K72" s="768"/>
      <c r="L72" s="766" t="s">
        <v>200</v>
      </c>
      <c r="M72" s="767"/>
      <c r="N72" s="767"/>
      <c r="O72" s="767"/>
      <c r="P72" s="768"/>
      <c r="Q72" s="766" t="s">
        <v>213</v>
      </c>
      <c r="R72" s="767"/>
      <c r="S72" s="767"/>
      <c r="T72" s="767"/>
      <c r="U72" s="768"/>
      <c r="V72" s="766" t="s">
        <v>220</v>
      </c>
      <c r="W72" s="767"/>
      <c r="X72" s="767"/>
      <c r="Y72" s="767"/>
      <c r="Z72" s="768"/>
      <c r="AA72" s="766" t="s">
        <v>227</v>
      </c>
      <c r="AB72" s="767"/>
      <c r="AC72" s="767"/>
      <c r="AD72" s="767"/>
      <c r="AE72" s="768"/>
      <c r="AF72" s="676" t="s">
        <v>239</v>
      </c>
    </row>
    <row r="73" spans="1:32" ht="16.5" thickBot="1" x14ac:dyDescent="0.3">
      <c r="A73" s="2" t="s">
        <v>21</v>
      </c>
      <c r="B73" s="148" t="s">
        <v>28</v>
      </c>
      <c r="C73" s="75" t="s">
        <v>29</v>
      </c>
      <c r="D73" s="75" t="s">
        <v>30</v>
      </c>
      <c r="E73" s="252" t="s">
        <v>31</v>
      </c>
      <c r="F73" s="433" t="s">
        <v>32</v>
      </c>
      <c r="G73" s="148" t="s">
        <v>28</v>
      </c>
      <c r="H73" s="75" t="s">
        <v>29</v>
      </c>
      <c r="I73" s="75" t="s">
        <v>30</v>
      </c>
      <c r="J73" s="252" t="s">
        <v>31</v>
      </c>
      <c r="K73" s="433" t="s">
        <v>32</v>
      </c>
      <c r="L73" s="148" t="s">
        <v>28</v>
      </c>
      <c r="M73" s="75" t="s">
        <v>29</v>
      </c>
      <c r="N73" s="75" t="s">
        <v>30</v>
      </c>
      <c r="O73" s="252" t="s">
        <v>31</v>
      </c>
      <c r="P73" s="433" t="s">
        <v>32</v>
      </c>
      <c r="Q73" s="148" t="s">
        <v>28</v>
      </c>
      <c r="R73" s="75" t="s">
        <v>29</v>
      </c>
      <c r="S73" s="75" t="s">
        <v>30</v>
      </c>
      <c r="T73" s="252" t="s">
        <v>31</v>
      </c>
      <c r="U73" s="433" t="s">
        <v>32</v>
      </c>
      <c r="V73" s="148" t="s">
        <v>28</v>
      </c>
      <c r="W73" s="75" t="s">
        <v>29</v>
      </c>
      <c r="X73" s="75" t="s">
        <v>30</v>
      </c>
      <c r="Y73" s="252" t="s">
        <v>31</v>
      </c>
      <c r="Z73" s="433" t="s">
        <v>32</v>
      </c>
      <c r="AA73" s="148" t="s">
        <v>28</v>
      </c>
      <c r="AB73" s="75" t="s">
        <v>29</v>
      </c>
      <c r="AC73" s="75" t="s">
        <v>30</v>
      </c>
      <c r="AD73" s="475" t="s">
        <v>31</v>
      </c>
      <c r="AE73" s="675" t="s">
        <v>32</v>
      </c>
      <c r="AF73" s="496" t="s">
        <v>28</v>
      </c>
    </row>
    <row r="74" spans="1:32" ht="6" customHeight="1" x14ac:dyDescent="0.2">
      <c r="A74" s="9"/>
      <c r="B74" s="110"/>
      <c r="C74" s="72"/>
      <c r="D74" s="72"/>
      <c r="E74" s="426"/>
      <c r="F74" s="434"/>
      <c r="G74" s="110"/>
      <c r="H74" s="72"/>
      <c r="I74" s="72"/>
      <c r="J74" s="426"/>
      <c r="K74" s="434"/>
      <c r="L74" s="110"/>
      <c r="M74" s="72"/>
      <c r="N74" s="72"/>
      <c r="O74" s="426"/>
      <c r="P74" s="434"/>
      <c r="Q74" s="110"/>
      <c r="R74" s="72"/>
      <c r="S74" s="72"/>
      <c r="T74" s="426"/>
      <c r="U74" s="434"/>
      <c r="V74" s="110"/>
      <c r="W74" s="72"/>
      <c r="X74" s="72"/>
      <c r="Y74" s="426"/>
      <c r="Z74" s="434"/>
      <c r="AA74" s="110"/>
      <c r="AB74" s="72"/>
      <c r="AC74" s="72"/>
      <c r="AD74" s="426"/>
      <c r="AE74" s="434"/>
      <c r="AF74" s="497"/>
    </row>
    <row r="75" spans="1:32" x14ac:dyDescent="0.2">
      <c r="A75" s="3" t="s">
        <v>1</v>
      </c>
      <c r="B75" s="258">
        <v>0</v>
      </c>
      <c r="C75" s="256">
        <v>0</v>
      </c>
      <c r="D75" s="256">
        <v>0</v>
      </c>
      <c r="E75" s="266">
        <v>0</v>
      </c>
      <c r="F75" s="435">
        <v>0</v>
      </c>
      <c r="G75" s="258">
        <v>0</v>
      </c>
      <c r="H75" s="256">
        <v>0</v>
      </c>
      <c r="I75" s="256">
        <v>0</v>
      </c>
      <c r="J75" s="266">
        <v>0</v>
      </c>
      <c r="K75" s="435">
        <v>0</v>
      </c>
      <c r="L75" s="258">
        <v>0</v>
      </c>
      <c r="M75" s="256">
        <v>0</v>
      </c>
      <c r="N75" s="256">
        <v>0</v>
      </c>
      <c r="O75" s="266">
        <v>0</v>
      </c>
      <c r="P75" s="435">
        <v>0</v>
      </c>
      <c r="Q75" s="258">
        <v>0</v>
      </c>
      <c r="R75" s="256">
        <v>0</v>
      </c>
      <c r="S75" s="256">
        <v>0</v>
      </c>
      <c r="T75" s="266">
        <v>0</v>
      </c>
      <c r="U75" s="435">
        <v>0</v>
      </c>
      <c r="V75" s="524">
        <v>-26</v>
      </c>
      <c r="W75" s="525">
        <v>0</v>
      </c>
      <c r="X75" s="525">
        <v>0</v>
      </c>
      <c r="Y75" s="526">
        <v>0</v>
      </c>
      <c r="Z75" s="527">
        <v>-26</v>
      </c>
      <c r="AA75" s="258">
        <v>0</v>
      </c>
      <c r="AB75" s="256">
        <v>0</v>
      </c>
      <c r="AC75" s="256">
        <v>0</v>
      </c>
      <c r="AD75" s="266">
        <v>0</v>
      </c>
      <c r="AE75" s="435">
        <v>0</v>
      </c>
      <c r="AF75" s="498">
        <v>0</v>
      </c>
    </row>
    <row r="76" spans="1:32" x14ac:dyDescent="0.2">
      <c r="A76" s="3" t="s">
        <v>2</v>
      </c>
      <c r="B76" s="137">
        <v>0</v>
      </c>
      <c r="C76" s="136">
        <v>0</v>
      </c>
      <c r="D76" s="136">
        <v>0</v>
      </c>
      <c r="E76" s="139">
        <v>0</v>
      </c>
      <c r="F76" s="436">
        <v>0</v>
      </c>
      <c r="G76" s="137">
        <v>0</v>
      </c>
      <c r="H76" s="136">
        <v>0</v>
      </c>
      <c r="I76" s="136">
        <v>0</v>
      </c>
      <c r="J76" s="139">
        <v>0</v>
      </c>
      <c r="K76" s="436">
        <v>0</v>
      </c>
      <c r="L76" s="137">
        <v>0</v>
      </c>
      <c r="M76" s="136">
        <v>0</v>
      </c>
      <c r="N76" s="136">
        <v>0</v>
      </c>
      <c r="O76" s="139">
        <v>0</v>
      </c>
      <c r="P76" s="436">
        <v>0</v>
      </c>
      <c r="Q76" s="137">
        <v>0</v>
      </c>
      <c r="R76" s="136">
        <v>0</v>
      </c>
      <c r="S76" s="136">
        <v>0</v>
      </c>
      <c r="T76" s="139">
        <v>0</v>
      </c>
      <c r="U76" s="436">
        <v>0</v>
      </c>
      <c r="V76" s="528">
        <v>0</v>
      </c>
      <c r="W76" s="478">
        <v>0</v>
      </c>
      <c r="X76" s="478">
        <v>0</v>
      </c>
      <c r="Y76" s="484">
        <v>0</v>
      </c>
      <c r="Z76" s="529">
        <v>0</v>
      </c>
      <c r="AA76" s="137">
        <v>0</v>
      </c>
      <c r="AB76" s="136">
        <v>0</v>
      </c>
      <c r="AC76" s="136">
        <v>0</v>
      </c>
      <c r="AD76" s="139">
        <v>0</v>
      </c>
      <c r="AE76" s="436">
        <v>0</v>
      </c>
      <c r="AF76" s="372">
        <v>0</v>
      </c>
    </row>
    <row r="77" spans="1:32" x14ac:dyDescent="0.2">
      <c r="A77" s="64" t="s">
        <v>104</v>
      </c>
      <c r="B77" s="109">
        <v>0</v>
      </c>
      <c r="C77" s="68">
        <v>0</v>
      </c>
      <c r="D77" s="68">
        <v>0</v>
      </c>
      <c r="E77" s="112">
        <v>0</v>
      </c>
      <c r="F77" s="437">
        <v>0</v>
      </c>
      <c r="G77" s="109">
        <v>0</v>
      </c>
      <c r="H77" s="68">
        <v>0</v>
      </c>
      <c r="I77" s="68">
        <v>0</v>
      </c>
      <c r="J77" s="112">
        <v>0</v>
      </c>
      <c r="K77" s="437">
        <v>0</v>
      </c>
      <c r="L77" s="109">
        <v>0</v>
      </c>
      <c r="M77" s="68">
        <v>0</v>
      </c>
      <c r="N77" s="68">
        <v>0</v>
      </c>
      <c r="O77" s="112">
        <v>0</v>
      </c>
      <c r="P77" s="437">
        <v>0</v>
      </c>
      <c r="Q77" s="109">
        <v>0</v>
      </c>
      <c r="R77" s="68">
        <v>0</v>
      </c>
      <c r="S77" s="68">
        <v>0</v>
      </c>
      <c r="T77" s="112">
        <v>0</v>
      </c>
      <c r="U77" s="437">
        <v>0</v>
      </c>
      <c r="V77" s="530">
        <v>0</v>
      </c>
      <c r="W77" s="531">
        <v>0</v>
      </c>
      <c r="X77" s="531">
        <v>0</v>
      </c>
      <c r="Y77" s="532">
        <v>0</v>
      </c>
      <c r="Z77" s="533">
        <v>0</v>
      </c>
      <c r="AA77" s="109">
        <v>0</v>
      </c>
      <c r="AB77" s="68">
        <v>0</v>
      </c>
      <c r="AC77" s="68">
        <v>0</v>
      </c>
      <c r="AD77" s="112">
        <v>0</v>
      </c>
      <c r="AE77" s="437">
        <v>0</v>
      </c>
      <c r="AF77" s="499">
        <v>0</v>
      </c>
    </row>
    <row r="78" spans="1:32" s="1" customFormat="1" x14ac:dyDescent="0.2">
      <c r="A78" s="3" t="s">
        <v>105</v>
      </c>
      <c r="B78" s="109">
        <v>0</v>
      </c>
      <c r="C78" s="68">
        <v>0</v>
      </c>
      <c r="D78" s="68">
        <v>0</v>
      </c>
      <c r="E78" s="112">
        <v>0</v>
      </c>
      <c r="F78" s="437">
        <v>0</v>
      </c>
      <c r="G78" s="109">
        <v>0</v>
      </c>
      <c r="H78" s="68">
        <v>0</v>
      </c>
      <c r="I78" s="68">
        <v>0</v>
      </c>
      <c r="J78" s="112">
        <v>0</v>
      </c>
      <c r="K78" s="437">
        <v>0</v>
      </c>
      <c r="L78" s="109">
        <v>0</v>
      </c>
      <c r="M78" s="68">
        <v>0</v>
      </c>
      <c r="N78" s="68">
        <v>0</v>
      </c>
      <c r="O78" s="112">
        <v>0</v>
      </c>
      <c r="P78" s="437">
        <v>0</v>
      </c>
      <c r="Q78" s="109">
        <v>0</v>
      </c>
      <c r="R78" s="68">
        <v>0</v>
      </c>
      <c r="S78" s="68">
        <v>0</v>
      </c>
      <c r="T78" s="112">
        <v>0</v>
      </c>
      <c r="U78" s="437">
        <v>0</v>
      </c>
      <c r="V78" s="530">
        <v>0</v>
      </c>
      <c r="W78" s="531">
        <v>0</v>
      </c>
      <c r="X78" s="531">
        <v>0</v>
      </c>
      <c r="Y78" s="532">
        <v>0</v>
      </c>
      <c r="Z78" s="533">
        <v>0</v>
      </c>
      <c r="AA78" s="109">
        <v>0</v>
      </c>
      <c r="AB78" s="68">
        <v>0</v>
      </c>
      <c r="AC78" s="68">
        <v>0</v>
      </c>
      <c r="AD78" s="112">
        <v>0</v>
      </c>
      <c r="AE78" s="437">
        <v>0</v>
      </c>
      <c r="AF78" s="499">
        <v>0</v>
      </c>
    </row>
    <row r="79" spans="1:32" x14ac:dyDescent="0.2">
      <c r="A79" s="64" t="s">
        <v>215</v>
      </c>
      <c r="B79" s="661">
        <v>-0.2</v>
      </c>
      <c r="C79" s="478">
        <v>-1</v>
      </c>
      <c r="D79" s="478">
        <v>-3.4</v>
      </c>
      <c r="E79" s="484">
        <v>10.4</v>
      </c>
      <c r="F79" s="529">
        <v>5.8000000000000007</v>
      </c>
      <c r="G79" s="528">
        <v>-4.0999999999999996</v>
      </c>
      <c r="H79" s="478">
        <v>-0.5</v>
      </c>
      <c r="I79" s="478">
        <v>-4.3</v>
      </c>
      <c r="J79" s="484">
        <v>-9.9</v>
      </c>
      <c r="K79" s="529">
        <v>-18.799999999999997</v>
      </c>
      <c r="L79" s="528">
        <v>-1.4</v>
      </c>
      <c r="M79" s="478">
        <v>-2.8</v>
      </c>
      <c r="N79" s="478">
        <v>1.3</v>
      </c>
      <c r="O79" s="484">
        <v>-9.1999999999999993</v>
      </c>
      <c r="P79" s="529">
        <v>-12.099999999999998</v>
      </c>
      <c r="Q79" s="661">
        <v>-0.2</v>
      </c>
      <c r="R79" s="478">
        <v>-5</v>
      </c>
      <c r="S79" s="661">
        <v>-0.4</v>
      </c>
      <c r="T79" s="484">
        <v>-4</v>
      </c>
      <c r="U79" s="529">
        <v>-9.6000000000000014</v>
      </c>
      <c r="V79" s="528">
        <v>-0.5</v>
      </c>
      <c r="W79" s="478">
        <v>-2</v>
      </c>
      <c r="X79" s="478">
        <v>-22.5</v>
      </c>
      <c r="Y79" s="484">
        <v>0.8</v>
      </c>
      <c r="Z79" s="529">
        <v>-24.2</v>
      </c>
      <c r="AA79" s="528">
        <v>-6</v>
      </c>
      <c r="AB79" s="478">
        <v>-6</v>
      </c>
      <c r="AC79" s="478">
        <v>8</v>
      </c>
      <c r="AD79" s="484">
        <v>-20</v>
      </c>
      <c r="AE79" s="529">
        <v>-24</v>
      </c>
      <c r="AF79" s="633">
        <v>-7</v>
      </c>
    </row>
    <row r="80" spans="1:32" ht="6" customHeight="1" x14ac:dyDescent="0.2">
      <c r="A80" s="7"/>
      <c r="B80" s="534"/>
      <c r="C80" s="537"/>
      <c r="D80" s="537"/>
      <c r="E80" s="535"/>
      <c r="F80" s="536"/>
      <c r="G80" s="534"/>
      <c r="H80" s="537"/>
      <c r="I80" s="537"/>
      <c r="J80" s="535"/>
      <c r="K80" s="536"/>
      <c r="L80" s="534"/>
      <c r="M80" s="537"/>
      <c r="N80" s="537"/>
      <c r="O80" s="535"/>
      <c r="P80" s="536"/>
      <c r="Q80" s="534"/>
      <c r="R80" s="537"/>
      <c r="S80" s="566"/>
      <c r="T80" s="535"/>
      <c r="U80" s="536"/>
      <c r="V80" s="534"/>
      <c r="W80" s="566"/>
      <c r="X80" s="566"/>
      <c r="Y80" s="535"/>
      <c r="Z80" s="536"/>
      <c r="AA80" s="534"/>
      <c r="AB80" s="566"/>
      <c r="AC80" s="566"/>
      <c r="AD80" s="535"/>
      <c r="AE80" s="536"/>
      <c r="AF80" s="634"/>
    </row>
    <row r="81" spans="1:32" s="1" customFormat="1" ht="14.1" customHeight="1" x14ac:dyDescent="0.2">
      <c r="A81" s="4" t="s">
        <v>3</v>
      </c>
      <c r="B81" s="538">
        <v>-0.2</v>
      </c>
      <c r="C81" s="539">
        <v>-1</v>
      </c>
      <c r="D81" s="539">
        <v>-3.4</v>
      </c>
      <c r="E81" s="540">
        <v>10.4</v>
      </c>
      <c r="F81" s="541">
        <v>5.8000000000000007</v>
      </c>
      <c r="G81" s="538">
        <v>-4.0999999999999996</v>
      </c>
      <c r="H81" s="539">
        <v>-0.5</v>
      </c>
      <c r="I81" s="539">
        <v>-4.3</v>
      </c>
      <c r="J81" s="540">
        <v>-9.9</v>
      </c>
      <c r="K81" s="541">
        <v>-18.799999999999997</v>
      </c>
      <c r="L81" s="538">
        <v>-1.4</v>
      </c>
      <c r="M81" s="539">
        <v>-2.8</v>
      </c>
      <c r="N81" s="539">
        <v>1.3</v>
      </c>
      <c r="O81" s="540">
        <v>-9.1999999999999993</v>
      </c>
      <c r="P81" s="541">
        <v>-12.099999999999998</v>
      </c>
      <c r="Q81" s="538">
        <v>-0.2</v>
      </c>
      <c r="R81" s="539">
        <v>-5</v>
      </c>
      <c r="S81" s="539">
        <v>-0.4</v>
      </c>
      <c r="T81" s="540">
        <v>-4</v>
      </c>
      <c r="U81" s="541">
        <v>-9.6000000000000014</v>
      </c>
      <c r="V81" s="538">
        <v>-26.5</v>
      </c>
      <c r="W81" s="539">
        <v>-2</v>
      </c>
      <c r="X81" s="539">
        <v>-22.5</v>
      </c>
      <c r="Y81" s="540">
        <v>0.8</v>
      </c>
      <c r="Z81" s="541">
        <v>-50.2</v>
      </c>
      <c r="AA81" s="538">
        <v>-6</v>
      </c>
      <c r="AB81" s="539">
        <v>-6</v>
      </c>
      <c r="AC81" s="539">
        <v>8</v>
      </c>
      <c r="AD81" s="540">
        <v>-20</v>
      </c>
      <c r="AE81" s="541">
        <v>-24</v>
      </c>
      <c r="AF81" s="635">
        <v>-7</v>
      </c>
    </row>
    <row r="82" spans="1:32" ht="6" customHeight="1" x14ac:dyDescent="0.2">
      <c r="A82" s="3"/>
      <c r="B82" s="534"/>
      <c r="C82" s="537"/>
      <c r="D82" s="537"/>
      <c r="E82" s="535"/>
      <c r="F82" s="536"/>
      <c r="G82" s="534"/>
      <c r="H82" s="537"/>
      <c r="I82" s="537"/>
      <c r="J82" s="535"/>
      <c r="K82" s="536"/>
      <c r="L82" s="534"/>
      <c r="M82" s="537"/>
      <c r="N82" s="537"/>
      <c r="O82" s="535"/>
      <c r="P82" s="536"/>
      <c r="Q82" s="534"/>
      <c r="R82" s="537"/>
      <c r="S82" s="566"/>
      <c r="T82" s="535"/>
      <c r="U82" s="536"/>
      <c r="V82" s="534"/>
      <c r="W82" s="566"/>
      <c r="X82" s="566"/>
      <c r="Y82" s="535"/>
      <c r="Z82" s="536"/>
      <c r="AA82" s="534"/>
      <c r="AB82" s="566"/>
      <c r="AC82" s="566"/>
      <c r="AD82" s="535"/>
      <c r="AE82" s="536"/>
      <c r="AF82" s="634"/>
    </row>
    <row r="83" spans="1:32" x14ac:dyDescent="0.2">
      <c r="A83" s="3" t="s">
        <v>69</v>
      </c>
      <c r="B83" s="528">
        <v>-14</v>
      </c>
      <c r="C83" s="478">
        <v>-21.2</v>
      </c>
      <c r="D83" s="478">
        <v>-20.100000000000001</v>
      </c>
      <c r="E83" s="484">
        <v>-14.5</v>
      </c>
      <c r="F83" s="529">
        <v>-69.800000000000011</v>
      </c>
      <c r="G83" s="528">
        <v>-14.2</v>
      </c>
      <c r="H83" s="478">
        <v>-14.1</v>
      </c>
      <c r="I83" s="478">
        <v>-12.5</v>
      </c>
      <c r="J83" s="484">
        <v>-25.1</v>
      </c>
      <c r="K83" s="529">
        <v>-65.900000000000006</v>
      </c>
      <c r="L83" s="528">
        <v>-44.8</v>
      </c>
      <c r="M83" s="478">
        <v>-36</v>
      </c>
      <c r="N83" s="478">
        <v>-54.3</v>
      </c>
      <c r="O83" s="484">
        <v>-56</v>
      </c>
      <c r="P83" s="529">
        <v>-191.1</v>
      </c>
      <c r="Q83" s="528">
        <v>-58.9</v>
      </c>
      <c r="R83" s="478">
        <v>-78.5</v>
      </c>
      <c r="S83" s="478">
        <v>-51</v>
      </c>
      <c r="T83" s="484">
        <v>-83.5</v>
      </c>
      <c r="U83" s="529">
        <v>-271.89999999999998</v>
      </c>
      <c r="V83" s="528">
        <v>-84.7</v>
      </c>
      <c r="W83" s="478">
        <v>-93</v>
      </c>
      <c r="X83" s="478">
        <v>-104.2</v>
      </c>
      <c r="Y83" s="484">
        <v>-80</v>
      </c>
      <c r="Z83" s="529">
        <v>-361.9</v>
      </c>
      <c r="AA83" s="528">
        <v>-74</v>
      </c>
      <c r="AB83" s="478">
        <v>-106</v>
      </c>
      <c r="AC83" s="478">
        <v>-100</v>
      </c>
      <c r="AD83" s="484">
        <v>-200</v>
      </c>
      <c r="AE83" s="529">
        <v>-480</v>
      </c>
      <c r="AF83" s="633">
        <v>-111</v>
      </c>
    </row>
    <row r="84" spans="1:32" x14ac:dyDescent="0.2">
      <c r="A84" s="3" t="s">
        <v>70</v>
      </c>
      <c r="B84" s="528">
        <v>-3.8</v>
      </c>
      <c r="C84" s="478">
        <v>-4.5999999999999996</v>
      </c>
      <c r="D84" s="478">
        <v>-3.7</v>
      </c>
      <c r="E84" s="484">
        <v>-6.3</v>
      </c>
      <c r="F84" s="529">
        <v>-18.399999999999999</v>
      </c>
      <c r="G84" s="528">
        <v>-1.2</v>
      </c>
      <c r="H84" s="478">
        <v>-3.9</v>
      </c>
      <c r="I84" s="478">
        <v>-3</v>
      </c>
      <c r="J84" s="484">
        <v>-5.7</v>
      </c>
      <c r="K84" s="529">
        <v>-13.8</v>
      </c>
      <c r="L84" s="528">
        <v>-14.2</v>
      </c>
      <c r="M84" s="478">
        <v>-15.6</v>
      </c>
      <c r="N84" s="478">
        <v>-16.2</v>
      </c>
      <c r="O84" s="484">
        <v>-26.5</v>
      </c>
      <c r="P84" s="529">
        <v>-72.5</v>
      </c>
      <c r="Q84" s="528">
        <v>-19.100000000000001</v>
      </c>
      <c r="R84" s="478">
        <v>-32</v>
      </c>
      <c r="S84" s="478">
        <v>-25.9</v>
      </c>
      <c r="T84" s="484">
        <v>-27.5</v>
      </c>
      <c r="U84" s="529">
        <v>-104.5</v>
      </c>
      <c r="V84" s="528">
        <v>-25.2</v>
      </c>
      <c r="W84" s="478">
        <v>-25.6</v>
      </c>
      <c r="X84" s="478">
        <v>-24.5</v>
      </c>
      <c r="Y84" s="484">
        <v>-19</v>
      </c>
      <c r="Z84" s="529">
        <v>-94.3</v>
      </c>
      <c r="AA84" s="528">
        <v>-18</v>
      </c>
      <c r="AB84" s="478">
        <v>-22</v>
      </c>
      <c r="AC84" s="478">
        <v>-34</v>
      </c>
      <c r="AD84" s="484">
        <v>-61</v>
      </c>
      <c r="AE84" s="529">
        <v>-135</v>
      </c>
      <c r="AF84" s="633">
        <v>-53</v>
      </c>
    </row>
    <row r="85" spans="1:32" s="1" customFormat="1" x14ac:dyDescent="0.2">
      <c r="A85" s="3" t="s">
        <v>191</v>
      </c>
      <c r="B85" s="528">
        <v>0</v>
      </c>
      <c r="C85" s="478">
        <v>0</v>
      </c>
      <c r="D85" s="478">
        <v>0</v>
      </c>
      <c r="E85" s="484">
        <v>0</v>
      </c>
      <c r="F85" s="529">
        <v>0</v>
      </c>
      <c r="G85" s="528">
        <v>-1.8</v>
      </c>
      <c r="H85" s="478">
        <v>0</v>
      </c>
      <c r="I85" s="478">
        <v>-0.3</v>
      </c>
      <c r="J85" s="484">
        <v>-0.1</v>
      </c>
      <c r="K85" s="529">
        <v>-2.2000000000000002</v>
      </c>
      <c r="L85" s="528">
        <v>-0.1</v>
      </c>
      <c r="M85" s="478">
        <v>-3.4</v>
      </c>
      <c r="N85" s="478">
        <v>1</v>
      </c>
      <c r="O85" s="484">
        <v>0</v>
      </c>
      <c r="P85" s="529">
        <v>-2.5</v>
      </c>
      <c r="Q85" s="528">
        <v>-0.1</v>
      </c>
      <c r="R85" s="478">
        <v>-0.5</v>
      </c>
      <c r="S85" s="478">
        <v>-0.1</v>
      </c>
      <c r="T85" s="484">
        <v>-0.2</v>
      </c>
      <c r="U85" s="529">
        <v>-0.89999999999999991</v>
      </c>
      <c r="V85" s="528">
        <v>0</v>
      </c>
      <c r="W85" s="478">
        <v>0</v>
      </c>
      <c r="X85" s="478">
        <v>0</v>
      </c>
      <c r="Y85" s="484">
        <v>0</v>
      </c>
      <c r="Z85" s="529">
        <v>0</v>
      </c>
      <c r="AA85" s="528">
        <v>0</v>
      </c>
      <c r="AB85" s="478">
        <v>0</v>
      </c>
      <c r="AC85" s="478">
        <v>0</v>
      </c>
      <c r="AD85" s="484">
        <v>-1</v>
      </c>
      <c r="AE85" s="529">
        <v>-1</v>
      </c>
      <c r="AF85" s="633">
        <v>0</v>
      </c>
    </row>
    <row r="86" spans="1:32" x14ac:dyDescent="0.2">
      <c r="A86" s="64" t="s">
        <v>194</v>
      </c>
      <c r="B86" s="528">
        <v>-134.19999999999999</v>
      </c>
      <c r="C86" s="478">
        <v>-86.6</v>
      </c>
      <c r="D86" s="478">
        <v>-96</v>
      </c>
      <c r="E86" s="484">
        <v>-94.5</v>
      </c>
      <c r="F86" s="529">
        <v>-411.29999999999995</v>
      </c>
      <c r="G86" s="528">
        <v>-103.6</v>
      </c>
      <c r="H86" s="478">
        <v>-105.80000000000001</v>
      </c>
      <c r="I86" s="478">
        <v>-90.8</v>
      </c>
      <c r="J86" s="484">
        <v>-107.4</v>
      </c>
      <c r="K86" s="529">
        <v>-407.6</v>
      </c>
      <c r="L86" s="528">
        <v>-123</v>
      </c>
      <c r="M86" s="478">
        <v>-98.7</v>
      </c>
      <c r="N86" s="478">
        <v>-111.1</v>
      </c>
      <c r="O86" s="484">
        <v>-115.9</v>
      </c>
      <c r="P86" s="529">
        <v>-448.69999999999993</v>
      </c>
      <c r="Q86" s="528">
        <v>-120.2</v>
      </c>
      <c r="R86" s="478">
        <v>-133.4</v>
      </c>
      <c r="S86" s="478">
        <v>-127.2</v>
      </c>
      <c r="T86" s="484">
        <v>-142.80000000000001</v>
      </c>
      <c r="U86" s="529">
        <v>-523.6</v>
      </c>
      <c r="V86" s="528">
        <v>-156</v>
      </c>
      <c r="W86" s="478">
        <v>-170.8</v>
      </c>
      <c r="X86" s="478">
        <v>-161</v>
      </c>
      <c r="Y86" s="484">
        <v>-163.19999999999999</v>
      </c>
      <c r="Z86" s="529">
        <v>-651</v>
      </c>
      <c r="AA86" s="528">
        <v>-204</v>
      </c>
      <c r="AB86" s="478">
        <v>-174</v>
      </c>
      <c r="AC86" s="478">
        <v>-218</v>
      </c>
      <c r="AD86" s="484">
        <v>-298</v>
      </c>
      <c r="AE86" s="529">
        <v>-894</v>
      </c>
      <c r="AF86" s="633">
        <v>-271</v>
      </c>
    </row>
    <row r="87" spans="1:32" x14ac:dyDescent="0.2">
      <c r="A87" s="64" t="s">
        <v>198</v>
      </c>
      <c r="B87" s="528">
        <v>95.2</v>
      </c>
      <c r="C87" s="478">
        <v>-6.7</v>
      </c>
      <c r="D87" s="478">
        <v>-14.8</v>
      </c>
      <c r="E87" s="484">
        <v>-12</v>
      </c>
      <c r="F87" s="529">
        <v>61.7</v>
      </c>
      <c r="G87" s="528">
        <v>-3.6</v>
      </c>
      <c r="H87" s="478">
        <v>-4.5</v>
      </c>
      <c r="I87" s="478">
        <v>-26.2</v>
      </c>
      <c r="J87" s="484">
        <v>-47.3</v>
      </c>
      <c r="K87" s="529">
        <v>-81.599999999999994</v>
      </c>
      <c r="L87" s="528">
        <v>-11.6</v>
      </c>
      <c r="M87" s="478">
        <v>46.1</v>
      </c>
      <c r="N87" s="478">
        <v>35.6</v>
      </c>
      <c r="O87" s="484">
        <v>-100.3</v>
      </c>
      <c r="P87" s="529">
        <v>-30.200000000000003</v>
      </c>
      <c r="Q87" s="528">
        <v>-22</v>
      </c>
      <c r="R87" s="478">
        <v>10.4</v>
      </c>
      <c r="S87" s="478">
        <v>20.399999999999999</v>
      </c>
      <c r="T87" s="484">
        <v>-309.5</v>
      </c>
      <c r="U87" s="529">
        <v>-300.7</v>
      </c>
      <c r="V87" s="528">
        <v>34.9</v>
      </c>
      <c r="W87" s="478">
        <v>-4</v>
      </c>
      <c r="X87" s="478">
        <v>29.1</v>
      </c>
      <c r="Y87" s="484">
        <v>-24</v>
      </c>
      <c r="Z87" s="529">
        <v>36</v>
      </c>
      <c r="AA87" s="528">
        <v>-3</v>
      </c>
      <c r="AB87" s="478">
        <v>17</v>
      </c>
      <c r="AC87" s="478">
        <v>-17</v>
      </c>
      <c r="AD87" s="484">
        <v>7</v>
      </c>
      <c r="AE87" s="529">
        <v>4</v>
      </c>
      <c r="AF87" s="633">
        <v>-3</v>
      </c>
    </row>
    <row r="88" spans="1:32" ht="6" customHeight="1" x14ac:dyDescent="0.2">
      <c r="A88" s="7"/>
      <c r="B88" s="534"/>
      <c r="C88" s="537"/>
      <c r="D88" s="537"/>
      <c r="E88" s="535"/>
      <c r="F88" s="536"/>
      <c r="G88" s="534"/>
      <c r="H88" s="537"/>
      <c r="I88" s="537"/>
      <c r="J88" s="535"/>
      <c r="K88" s="536"/>
      <c r="L88" s="534"/>
      <c r="M88" s="537"/>
      <c r="N88" s="537"/>
      <c r="O88" s="535"/>
      <c r="P88" s="536"/>
      <c r="Q88" s="534"/>
      <c r="R88" s="537"/>
      <c r="S88" s="566"/>
      <c r="T88" s="535"/>
      <c r="U88" s="536"/>
      <c r="V88" s="534"/>
      <c r="W88" s="566"/>
      <c r="X88" s="566"/>
      <c r="Y88" s="535"/>
      <c r="Z88" s="536"/>
      <c r="AA88" s="534"/>
      <c r="AB88" s="566"/>
      <c r="AC88" s="566"/>
      <c r="AD88" s="535"/>
      <c r="AE88" s="536"/>
      <c r="AF88" s="634"/>
    </row>
    <row r="89" spans="1:32" s="1" customFormat="1" ht="14.1" customHeight="1" x14ac:dyDescent="0.2">
      <c r="A89" s="4" t="s">
        <v>7</v>
      </c>
      <c r="B89" s="546">
        <v>-56.8</v>
      </c>
      <c r="C89" s="547">
        <v>-119.1</v>
      </c>
      <c r="D89" s="547">
        <v>-134.6</v>
      </c>
      <c r="E89" s="548">
        <v>-127.3</v>
      </c>
      <c r="F89" s="549">
        <v>-437.8</v>
      </c>
      <c r="G89" s="546">
        <v>-124.39999999999999</v>
      </c>
      <c r="H89" s="547">
        <v>-128.30000000000001</v>
      </c>
      <c r="I89" s="547">
        <v>-132.79999999999998</v>
      </c>
      <c r="J89" s="548">
        <v>-185.60000000000002</v>
      </c>
      <c r="K89" s="549">
        <v>-571.1</v>
      </c>
      <c r="L89" s="546">
        <v>-193.7</v>
      </c>
      <c r="M89" s="547">
        <v>-107.6</v>
      </c>
      <c r="N89" s="547">
        <v>-145</v>
      </c>
      <c r="O89" s="548">
        <v>-298.7</v>
      </c>
      <c r="P89" s="549">
        <v>-745</v>
      </c>
      <c r="Q89" s="546">
        <v>-220.3</v>
      </c>
      <c r="R89" s="547">
        <v>-234</v>
      </c>
      <c r="S89" s="547">
        <v>-183.79999999999998</v>
      </c>
      <c r="T89" s="548">
        <v>-563.5</v>
      </c>
      <c r="U89" s="549">
        <v>-1201.5999999999999</v>
      </c>
      <c r="V89" s="546">
        <v>-230.99999999999997</v>
      </c>
      <c r="W89" s="547">
        <v>-293.39999999999998</v>
      </c>
      <c r="X89" s="547">
        <v>-260.59999999999997</v>
      </c>
      <c r="Y89" s="548">
        <v>-286.2</v>
      </c>
      <c r="Z89" s="549">
        <v>-1071.2</v>
      </c>
      <c r="AA89" s="546">
        <v>-299</v>
      </c>
      <c r="AB89" s="547">
        <v>-285</v>
      </c>
      <c r="AC89" s="547">
        <v>-369</v>
      </c>
      <c r="AD89" s="548">
        <v>-553</v>
      </c>
      <c r="AE89" s="549">
        <v>-1506</v>
      </c>
      <c r="AF89" s="636">
        <v>-438</v>
      </c>
    </row>
    <row r="90" spans="1:32" ht="6" customHeight="1" x14ac:dyDescent="0.2">
      <c r="A90" s="3"/>
      <c r="B90" s="528"/>
      <c r="C90" s="478"/>
      <c r="D90" s="478"/>
      <c r="E90" s="484"/>
      <c r="F90" s="529"/>
      <c r="G90" s="528"/>
      <c r="H90" s="478"/>
      <c r="I90" s="478"/>
      <c r="J90" s="484"/>
      <c r="K90" s="529"/>
      <c r="L90" s="528"/>
      <c r="M90" s="478"/>
      <c r="N90" s="478"/>
      <c r="O90" s="484"/>
      <c r="P90" s="529"/>
      <c r="Q90" s="528"/>
      <c r="R90" s="478"/>
      <c r="S90" s="478"/>
      <c r="T90" s="484"/>
      <c r="U90" s="529"/>
      <c r="V90" s="528"/>
      <c r="W90" s="478"/>
      <c r="X90" s="478"/>
      <c r="Y90" s="484"/>
      <c r="Z90" s="529"/>
      <c r="AA90" s="528"/>
      <c r="AB90" s="478"/>
      <c r="AC90" s="478"/>
      <c r="AD90" s="484"/>
      <c r="AE90" s="529"/>
      <c r="AF90" s="633"/>
    </row>
    <row r="91" spans="1:32" s="1" customFormat="1" x14ac:dyDescent="0.2">
      <c r="A91" s="7" t="s">
        <v>14</v>
      </c>
      <c r="B91" s="528">
        <v>56.599999999999994</v>
      </c>
      <c r="C91" s="478">
        <v>118.1</v>
      </c>
      <c r="D91" s="478">
        <v>131.19999999999999</v>
      </c>
      <c r="E91" s="484">
        <v>137.69999999999999</v>
      </c>
      <c r="F91" s="529">
        <v>443.6</v>
      </c>
      <c r="G91" s="528">
        <v>120.3</v>
      </c>
      <c r="H91" s="478">
        <v>127.80000000000001</v>
      </c>
      <c r="I91" s="478">
        <v>128.49999999999997</v>
      </c>
      <c r="J91" s="484">
        <v>175.70000000000002</v>
      </c>
      <c r="K91" s="529">
        <v>552.30000000000007</v>
      </c>
      <c r="L91" s="528">
        <v>192.29999999999998</v>
      </c>
      <c r="M91" s="478">
        <v>104.8</v>
      </c>
      <c r="N91" s="478">
        <v>146.30000000000001</v>
      </c>
      <c r="O91" s="484">
        <v>289.5</v>
      </c>
      <c r="P91" s="529">
        <v>732.9</v>
      </c>
      <c r="Q91" s="528">
        <v>220.10000000000002</v>
      </c>
      <c r="R91" s="478">
        <v>229</v>
      </c>
      <c r="S91" s="478">
        <v>183.39999999999998</v>
      </c>
      <c r="T91" s="484">
        <v>559.5</v>
      </c>
      <c r="U91" s="529">
        <v>1192</v>
      </c>
      <c r="V91" s="528">
        <v>204.49999999999997</v>
      </c>
      <c r="W91" s="478">
        <v>291.39999999999998</v>
      </c>
      <c r="X91" s="478">
        <v>238.09999999999997</v>
      </c>
      <c r="Y91" s="484">
        <v>287</v>
      </c>
      <c r="Z91" s="529">
        <v>1021</v>
      </c>
      <c r="AA91" s="528">
        <v>293</v>
      </c>
      <c r="AB91" s="478">
        <v>279</v>
      </c>
      <c r="AC91" s="478">
        <v>377</v>
      </c>
      <c r="AD91" s="484">
        <v>533</v>
      </c>
      <c r="AE91" s="529">
        <v>1482</v>
      </c>
      <c r="AF91" s="633">
        <v>431</v>
      </c>
    </row>
    <row r="92" spans="1:32" x14ac:dyDescent="0.2">
      <c r="A92" s="64" t="s">
        <v>202</v>
      </c>
      <c r="B92" s="528">
        <v>13.3</v>
      </c>
      <c r="C92" s="478">
        <v>27.9</v>
      </c>
      <c r="D92" s="478">
        <v>31.099999999999998</v>
      </c>
      <c r="E92" s="484">
        <v>31</v>
      </c>
      <c r="F92" s="529">
        <v>103.3</v>
      </c>
      <c r="G92" s="528">
        <v>27.9</v>
      </c>
      <c r="H92" s="478">
        <v>30.4</v>
      </c>
      <c r="I92" s="478">
        <v>29.3</v>
      </c>
      <c r="J92" s="484">
        <v>38</v>
      </c>
      <c r="K92" s="529">
        <v>125.6</v>
      </c>
      <c r="L92" s="528">
        <v>43.3</v>
      </c>
      <c r="M92" s="478">
        <v>25.6</v>
      </c>
      <c r="N92" s="478">
        <v>37.4</v>
      </c>
      <c r="O92" s="484">
        <v>64.900000000000006</v>
      </c>
      <c r="P92" s="529">
        <v>171.20000000000002</v>
      </c>
      <c r="Q92" s="528">
        <v>54.1</v>
      </c>
      <c r="R92" s="478">
        <v>57</v>
      </c>
      <c r="S92" s="478">
        <v>45.3</v>
      </c>
      <c r="T92" s="484">
        <v>139.19999999999999</v>
      </c>
      <c r="U92" s="529">
        <v>295.59999999999997</v>
      </c>
      <c r="V92" s="528">
        <v>51.6</v>
      </c>
      <c r="W92" s="478">
        <v>73.7</v>
      </c>
      <c r="X92" s="478">
        <v>60.6</v>
      </c>
      <c r="Y92" s="484">
        <v>73.3</v>
      </c>
      <c r="Z92" s="529">
        <v>259.2</v>
      </c>
      <c r="AA92" s="528">
        <v>73</v>
      </c>
      <c r="AB92" s="478">
        <v>71</v>
      </c>
      <c r="AC92" s="478">
        <v>95</v>
      </c>
      <c r="AD92" s="484">
        <v>136</v>
      </c>
      <c r="AE92" s="529">
        <v>375</v>
      </c>
      <c r="AF92" s="633">
        <v>111</v>
      </c>
    </row>
    <row r="93" spans="1:32" ht="6" customHeight="1" x14ac:dyDescent="0.2">
      <c r="A93" s="7"/>
      <c r="B93" s="534"/>
      <c r="C93" s="537"/>
      <c r="D93" s="537"/>
      <c r="E93" s="535"/>
      <c r="F93" s="536"/>
      <c r="G93" s="534"/>
      <c r="H93" s="537"/>
      <c r="I93" s="537"/>
      <c r="J93" s="535"/>
      <c r="K93" s="536"/>
      <c r="L93" s="534"/>
      <c r="M93" s="537"/>
      <c r="N93" s="537"/>
      <c r="O93" s="535"/>
      <c r="P93" s="536"/>
      <c r="Q93" s="534"/>
      <c r="R93" s="537"/>
      <c r="S93" s="566"/>
      <c r="T93" s="535"/>
      <c r="U93" s="536"/>
      <c r="V93" s="534"/>
      <c r="W93" s="566"/>
      <c r="X93" s="566"/>
      <c r="Y93" s="535"/>
      <c r="Z93" s="536"/>
      <c r="AA93" s="534"/>
      <c r="AB93" s="566"/>
      <c r="AC93" s="566"/>
      <c r="AD93" s="535"/>
      <c r="AE93" s="536"/>
      <c r="AF93" s="634"/>
    </row>
    <row r="94" spans="1:32" x14ac:dyDescent="0.2">
      <c r="A94" s="7" t="s">
        <v>15</v>
      </c>
      <c r="B94" s="528">
        <v>43.3</v>
      </c>
      <c r="C94" s="478">
        <v>90.199999999999989</v>
      </c>
      <c r="D94" s="478">
        <v>100.1</v>
      </c>
      <c r="E94" s="484">
        <v>106.69999999999999</v>
      </c>
      <c r="F94" s="529">
        <v>340.3</v>
      </c>
      <c r="G94" s="528">
        <v>92.4</v>
      </c>
      <c r="H94" s="478">
        <v>97.4</v>
      </c>
      <c r="I94" s="478">
        <v>99.199999999999974</v>
      </c>
      <c r="J94" s="484">
        <v>137.70000000000002</v>
      </c>
      <c r="K94" s="529">
        <v>426.70000000000005</v>
      </c>
      <c r="L94" s="528">
        <v>149</v>
      </c>
      <c r="M94" s="478">
        <v>79.199999999999989</v>
      </c>
      <c r="N94" s="478">
        <v>108.9</v>
      </c>
      <c r="O94" s="484">
        <v>224.6</v>
      </c>
      <c r="P94" s="529">
        <v>561.69999999999993</v>
      </c>
      <c r="Q94" s="528">
        <v>166.00000000000003</v>
      </c>
      <c r="R94" s="478">
        <v>172</v>
      </c>
      <c r="S94" s="478">
        <v>138.09999999999997</v>
      </c>
      <c r="T94" s="484">
        <v>420.3</v>
      </c>
      <c r="U94" s="529">
        <v>896.40000000000009</v>
      </c>
      <c r="V94" s="528">
        <v>152.89999999999998</v>
      </c>
      <c r="W94" s="478">
        <v>217.7</v>
      </c>
      <c r="X94" s="478">
        <v>177.49999999999997</v>
      </c>
      <c r="Y94" s="484">
        <v>213.7</v>
      </c>
      <c r="Z94" s="529">
        <v>761.8</v>
      </c>
      <c r="AA94" s="528">
        <v>220</v>
      </c>
      <c r="AB94" s="478">
        <v>208</v>
      </c>
      <c r="AC94" s="478">
        <v>282</v>
      </c>
      <c r="AD94" s="484">
        <v>397</v>
      </c>
      <c r="AE94" s="529">
        <v>1107</v>
      </c>
      <c r="AF94" s="633">
        <v>320</v>
      </c>
    </row>
    <row r="95" spans="1:32" x14ac:dyDescent="0.2">
      <c r="A95" s="7" t="s">
        <v>15</v>
      </c>
      <c r="B95" s="528"/>
      <c r="C95" s="478"/>
      <c r="D95" s="478"/>
      <c r="E95" s="484"/>
      <c r="F95" s="529"/>
      <c r="G95" s="528"/>
      <c r="H95" s="478"/>
      <c r="I95" s="478"/>
      <c r="J95" s="484"/>
      <c r="K95" s="529"/>
      <c r="L95" s="528"/>
      <c r="M95" s="478"/>
      <c r="N95" s="478"/>
      <c r="O95" s="484"/>
      <c r="P95" s="529"/>
      <c r="Q95" s="528"/>
      <c r="R95" s="478"/>
      <c r="S95" s="478"/>
      <c r="T95" s="484"/>
      <c r="U95" s="529"/>
      <c r="V95" s="528"/>
      <c r="W95" s="478"/>
      <c r="X95" s="478"/>
      <c r="Y95" s="484"/>
      <c r="Z95" s="529"/>
      <c r="AA95" s="528"/>
      <c r="AB95" s="478"/>
      <c r="AC95" s="478"/>
      <c r="AD95" s="484"/>
      <c r="AE95" s="529"/>
      <c r="AF95" s="633"/>
    </row>
    <row r="96" spans="1:32" x14ac:dyDescent="0.2">
      <c r="A96" s="64" t="s">
        <v>222</v>
      </c>
      <c r="B96" s="528">
        <v>0</v>
      </c>
      <c r="C96" s="478">
        <v>0</v>
      </c>
      <c r="D96" s="478">
        <v>0</v>
      </c>
      <c r="E96" s="484">
        <v>0</v>
      </c>
      <c r="F96" s="529">
        <v>0</v>
      </c>
      <c r="G96" s="528">
        <v>0</v>
      </c>
      <c r="H96" s="478">
        <v>0</v>
      </c>
      <c r="I96" s="478">
        <v>0</v>
      </c>
      <c r="J96" s="484">
        <v>0</v>
      </c>
      <c r="K96" s="529">
        <v>0</v>
      </c>
      <c r="L96" s="528">
        <v>0</v>
      </c>
      <c r="M96" s="478">
        <v>0</v>
      </c>
      <c r="N96" s="478">
        <v>0</v>
      </c>
      <c r="O96" s="484">
        <v>0</v>
      </c>
      <c r="P96" s="529">
        <v>0</v>
      </c>
      <c r="Q96" s="528">
        <v>0</v>
      </c>
      <c r="R96" s="478">
        <v>0</v>
      </c>
      <c r="S96" s="478">
        <v>0</v>
      </c>
      <c r="T96" s="484">
        <v>0</v>
      </c>
      <c r="U96" s="529">
        <v>0</v>
      </c>
      <c r="V96" s="528">
        <v>-3</v>
      </c>
      <c r="W96" s="478">
        <v>0</v>
      </c>
      <c r="X96" s="478">
        <v>0</v>
      </c>
      <c r="Y96" s="484">
        <v>0</v>
      </c>
      <c r="Z96" s="529">
        <v>-3</v>
      </c>
      <c r="AA96" s="137">
        <v>0</v>
      </c>
      <c r="AB96" s="136">
        <v>0</v>
      </c>
      <c r="AC96" s="136">
        <v>0</v>
      </c>
      <c r="AD96" s="139">
        <v>0</v>
      </c>
      <c r="AE96" s="436">
        <v>0</v>
      </c>
      <c r="AF96" s="372">
        <v>0</v>
      </c>
    </row>
    <row r="97" spans="1:32" ht="6" customHeight="1" x14ac:dyDescent="0.2">
      <c r="A97" s="7"/>
      <c r="B97" s="138"/>
      <c r="C97" s="423"/>
      <c r="D97" s="423"/>
      <c r="E97" s="143"/>
      <c r="F97" s="438"/>
      <c r="G97" s="138"/>
      <c r="H97" s="423"/>
      <c r="I97" s="423"/>
      <c r="J97" s="143"/>
      <c r="K97" s="438"/>
      <c r="L97" s="138"/>
      <c r="M97" s="423"/>
      <c r="N97" s="423"/>
      <c r="O97" s="143"/>
      <c r="P97" s="438"/>
      <c r="Q97" s="138"/>
      <c r="R97" s="423"/>
      <c r="S97" s="479"/>
      <c r="T97" s="143"/>
      <c r="U97" s="438"/>
      <c r="V97" s="138"/>
      <c r="W97" s="479"/>
      <c r="X97" s="479"/>
      <c r="Y97" s="143"/>
      <c r="Z97" s="438"/>
      <c r="AA97" s="138"/>
      <c r="AB97" s="479"/>
      <c r="AC97" s="479"/>
      <c r="AD97" s="143"/>
      <c r="AE97" s="438"/>
      <c r="AF97" s="500"/>
    </row>
    <row r="98" spans="1:32" ht="12.75" customHeight="1" x14ac:dyDescent="0.2">
      <c r="A98" s="4" t="s">
        <v>15</v>
      </c>
      <c r="B98" s="137"/>
      <c r="C98" s="136"/>
      <c r="D98" s="136"/>
      <c r="E98" s="139"/>
      <c r="F98" s="436"/>
      <c r="G98" s="137"/>
      <c r="H98" s="136"/>
      <c r="I98" s="136"/>
      <c r="J98" s="139"/>
      <c r="K98" s="436"/>
      <c r="L98" s="137"/>
      <c r="M98" s="136"/>
      <c r="N98" s="136"/>
      <c r="O98" s="139"/>
      <c r="P98" s="436"/>
      <c r="Q98" s="137"/>
      <c r="R98" s="136"/>
      <c r="S98" s="136"/>
      <c r="T98" s="139"/>
      <c r="U98" s="436"/>
      <c r="V98" s="137"/>
      <c r="W98" s="136"/>
      <c r="X98" s="136"/>
      <c r="Y98" s="139"/>
      <c r="Z98" s="436"/>
      <c r="AA98" s="137"/>
      <c r="AB98" s="136"/>
      <c r="AC98" s="136"/>
      <c r="AD98" s="139"/>
      <c r="AE98" s="436"/>
      <c r="AF98" s="372"/>
    </row>
    <row r="99" spans="1:32" s="1" customFormat="1" ht="14.1" customHeight="1" thickBot="1" x14ac:dyDescent="0.25">
      <c r="A99" s="4" t="s">
        <v>80</v>
      </c>
      <c r="B99" s="550">
        <v>43.3</v>
      </c>
      <c r="C99" s="551">
        <v>90.199999999999989</v>
      </c>
      <c r="D99" s="551">
        <v>100.1</v>
      </c>
      <c r="E99" s="552">
        <v>106.69999999999999</v>
      </c>
      <c r="F99" s="553">
        <v>340.3</v>
      </c>
      <c r="G99" s="550">
        <v>92.4</v>
      </c>
      <c r="H99" s="551">
        <v>97.4</v>
      </c>
      <c r="I99" s="551">
        <v>99.199999999999974</v>
      </c>
      <c r="J99" s="552">
        <v>137.70000000000002</v>
      </c>
      <c r="K99" s="553">
        <v>426.70000000000005</v>
      </c>
      <c r="L99" s="550">
        <v>149</v>
      </c>
      <c r="M99" s="551">
        <v>79.199999999999989</v>
      </c>
      <c r="N99" s="551">
        <v>108.9</v>
      </c>
      <c r="O99" s="552">
        <v>224.6</v>
      </c>
      <c r="P99" s="553">
        <v>561.69999999999993</v>
      </c>
      <c r="Q99" s="550">
        <v>166.00000000000003</v>
      </c>
      <c r="R99" s="551">
        <v>172</v>
      </c>
      <c r="S99" s="551">
        <v>138.09999999999997</v>
      </c>
      <c r="T99" s="552">
        <v>420.3</v>
      </c>
      <c r="U99" s="553">
        <v>896.40000000000009</v>
      </c>
      <c r="V99" s="550">
        <v>155.89999999999998</v>
      </c>
      <c r="W99" s="551">
        <v>217.7</v>
      </c>
      <c r="X99" s="551">
        <v>177.49999999999997</v>
      </c>
      <c r="Y99" s="552">
        <v>213.7</v>
      </c>
      <c r="Z99" s="553">
        <v>764.8</v>
      </c>
      <c r="AA99" s="550">
        <v>220</v>
      </c>
      <c r="AB99" s="551">
        <v>208</v>
      </c>
      <c r="AC99" s="551">
        <v>282</v>
      </c>
      <c r="AD99" s="552">
        <v>397</v>
      </c>
      <c r="AE99" s="553">
        <v>1107</v>
      </c>
      <c r="AF99" s="637">
        <v>320</v>
      </c>
    </row>
    <row r="100" spans="1:32" ht="6" customHeight="1" thickTop="1" x14ac:dyDescent="0.2">
      <c r="A100" s="3"/>
      <c r="B100" s="74"/>
      <c r="C100" s="71"/>
      <c r="D100" s="71"/>
      <c r="E100" s="115"/>
      <c r="F100" s="449"/>
      <c r="G100" s="74"/>
      <c r="H100" s="71"/>
      <c r="I100" s="71"/>
      <c r="J100" s="115"/>
      <c r="K100" s="449"/>
      <c r="L100" s="74"/>
      <c r="M100" s="71"/>
      <c r="N100" s="71"/>
      <c r="O100" s="115"/>
      <c r="P100" s="449"/>
      <c r="Q100" s="74"/>
      <c r="R100" s="71"/>
      <c r="S100" s="71"/>
      <c r="T100" s="115"/>
      <c r="U100" s="449"/>
      <c r="V100" s="74"/>
      <c r="W100" s="71"/>
      <c r="X100" s="71"/>
      <c r="Y100" s="115"/>
      <c r="Z100" s="449"/>
      <c r="AA100" s="74"/>
      <c r="AB100" s="71"/>
      <c r="AC100" s="71"/>
      <c r="AD100" s="115"/>
      <c r="AE100" s="449"/>
      <c r="AF100" s="510"/>
    </row>
    <row r="101" spans="1:32" x14ac:dyDescent="0.2">
      <c r="A101" s="7" t="s">
        <v>16</v>
      </c>
      <c r="B101" s="259">
        <v>0.22500000000000001</v>
      </c>
      <c r="C101" s="257">
        <v>0.46500000000000002</v>
      </c>
      <c r="D101" s="257">
        <v>0.51</v>
      </c>
      <c r="E101" s="267">
        <v>0.54</v>
      </c>
      <c r="F101" s="462">
        <v>1.7449999999999999</v>
      </c>
      <c r="G101" s="259">
        <v>0.46</v>
      </c>
      <c r="H101" s="257">
        <v>0.47499999999999998</v>
      </c>
      <c r="I101" s="465">
        <v>0.46199999999999997</v>
      </c>
      <c r="J101" s="463">
        <v>0.65</v>
      </c>
      <c r="K101" s="440">
        <v>2.06</v>
      </c>
      <c r="L101" s="259">
        <v>0.7</v>
      </c>
      <c r="M101" s="257">
        <v>0.37</v>
      </c>
      <c r="N101" s="257">
        <v>0.51</v>
      </c>
      <c r="O101" s="267">
        <v>1.04</v>
      </c>
      <c r="P101" s="440">
        <v>2.62</v>
      </c>
      <c r="Q101" s="259">
        <v>0.77</v>
      </c>
      <c r="R101" s="257">
        <v>0.79</v>
      </c>
      <c r="S101" s="257">
        <v>0.622</v>
      </c>
      <c r="T101" s="257">
        <v>1.9</v>
      </c>
      <c r="U101" s="468">
        <v>4.09</v>
      </c>
      <c r="V101" s="259">
        <v>0.70499999999999996</v>
      </c>
      <c r="W101" s="465">
        <v>0.98</v>
      </c>
      <c r="X101" s="465">
        <v>0.79500000000000004</v>
      </c>
      <c r="Y101" s="670">
        <v>0.92500000000000004</v>
      </c>
      <c r="Z101" s="462">
        <v>3.38</v>
      </c>
      <c r="AA101" s="489">
        <v>0.84399999999999997</v>
      </c>
      <c r="AB101" s="490">
        <v>0.8</v>
      </c>
      <c r="AC101" s="465">
        <v>1.08</v>
      </c>
      <c r="AD101" s="670">
        <v>1.53</v>
      </c>
      <c r="AE101" s="677">
        <v>4.2539999999999996</v>
      </c>
      <c r="AF101" s="516">
        <v>1.23</v>
      </c>
    </row>
    <row r="102" spans="1:32" ht="6" customHeight="1" x14ac:dyDescent="0.2">
      <c r="A102" s="3"/>
      <c r="B102" s="260"/>
      <c r="C102" s="254"/>
      <c r="D102" s="254"/>
      <c r="E102" s="268"/>
      <c r="F102" s="441"/>
      <c r="G102" s="260"/>
      <c r="H102" s="254"/>
      <c r="I102" s="254"/>
      <c r="J102" s="268"/>
      <c r="K102" s="441"/>
      <c r="L102" s="260"/>
      <c r="M102" s="254"/>
      <c r="N102" s="254"/>
      <c r="O102" s="268"/>
      <c r="P102" s="441"/>
      <c r="Q102" s="260"/>
      <c r="R102" s="254"/>
      <c r="S102" s="254"/>
      <c r="T102" s="268"/>
      <c r="U102" s="441"/>
      <c r="V102" s="260"/>
      <c r="W102" s="254"/>
      <c r="X102" s="254"/>
      <c r="Y102" s="268"/>
      <c r="Z102" s="441"/>
      <c r="AA102" s="260"/>
      <c r="AB102" s="254"/>
      <c r="AC102" s="254"/>
      <c r="AD102" s="268"/>
      <c r="AE102" s="441"/>
      <c r="AF102" s="503"/>
    </row>
    <row r="103" spans="1:32" x14ac:dyDescent="0.2">
      <c r="A103" s="128" t="s">
        <v>18</v>
      </c>
      <c r="B103" s="260"/>
      <c r="C103" s="254"/>
      <c r="D103" s="254"/>
      <c r="E103" s="268"/>
      <c r="F103" s="441"/>
      <c r="G103" s="260"/>
      <c r="H103" s="254"/>
      <c r="I103" s="254"/>
      <c r="J103" s="268"/>
      <c r="K103" s="441"/>
      <c r="L103" s="260"/>
      <c r="M103" s="254"/>
      <c r="N103" s="254"/>
      <c r="O103" s="268"/>
      <c r="P103" s="441"/>
      <c r="Q103" s="260"/>
      <c r="R103" s="254"/>
      <c r="S103" s="254"/>
      <c r="T103" s="268"/>
      <c r="U103" s="441"/>
      <c r="V103" s="260"/>
      <c r="W103" s="254"/>
      <c r="X103" s="254"/>
      <c r="Y103" s="268"/>
      <c r="Z103" s="441"/>
      <c r="AA103" s="260"/>
      <c r="AB103" s="254"/>
      <c r="AC103" s="254"/>
      <c r="AD103" s="268"/>
      <c r="AE103" s="441"/>
      <c r="AF103" s="503"/>
    </row>
    <row r="104" spans="1:32" ht="6" customHeight="1" x14ac:dyDescent="0.2">
      <c r="A104" s="3"/>
      <c r="B104" s="11"/>
      <c r="E104" s="34"/>
      <c r="F104" s="439"/>
      <c r="G104" s="11"/>
      <c r="J104" s="34"/>
      <c r="K104" s="439"/>
      <c r="L104" s="11"/>
      <c r="O104" s="34"/>
      <c r="P104" s="439"/>
      <c r="Q104" s="11"/>
      <c r="T104" s="34"/>
      <c r="U104" s="439"/>
      <c r="V104" s="11"/>
      <c r="Y104" s="34"/>
      <c r="Z104" s="439"/>
      <c r="AA104" s="11"/>
      <c r="AD104" s="34"/>
      <c r="AE104" s="439"/>
      <c r="AF104" s="501"/>
    </row>
    <row r="105" spans="1:32" x14ac:dyDescent="0.2">
      <c r="A105" s="7" t="s">
        <v>19</v>
      </c>
      <c r="B105" s="554">
        <v>43.3</v>
      </c>
      <c r="C105" s="555">
        <v>90.199999999999989</v>
      </c>
      <c r="D105" s="555">
        <v>100.1</v>
      </c>
      <c r="E105" s="556">
        <v>106.69999999999999</v>
      </c>
      <c r="F105" s="557">
        <v>340.3</v>
      </c>
      <c r="G105" s="554">
        <v>92.4</v>
      </c>
      <c r="H105" s="555">
        <v>97.4</v>
      </c>
      <c r="I105" s="555">
        <v>99.199999999999974</v>
      </c>
      <c r="J105" s="556">
        <v>137.70000000000002</v>
      </c>
      <c r="K105" s="557">
        <v>426.70000000000005</v>
      </c>
      <c r="L105" s="554">
        <v>149</v>
      </c>
      <c r="M105" s="555">
        <v>79.199999999999989</v>
      </c>
      <c r="N105" s="555">
        <v>108.9</v>
      </c>
      <c r="O105" s="556">
        <v>224.6</v>
      </c>
      <c r="P105" s="557">
        <v>561.69999999999993</v>
      </c>
      <c r="Q105" s="554">
        <v>166.00000000000003</v>
      </c>
      <c r="R105" s="555">
        <v>172</v>
      </c>
      <c r="S105" s="555">
        <v>138.09999999999997</v>
      </c>
      <c r="T105" s="556">
        <v>420.3</v>
      </c>
      <c r="U105" s="557">
        <v>896.40000000000009</v>
      </c>
      <c r="V105" s="554">
        <v>152.89999999999998</v>
      </c>
      <c r="W105" s="555">
        <v>217.7</v>
      </c>
      <c r="X105" s="555">
        <v>177.49999999999997</v>
      </c>
      <c r="Y105" s="556">
        <v>213.7</v>
      </c>
      <c r="Z105" s="557">
        <v>761.8</v>
      </c>
      <c r="AA105" s="554">
        <v>220</v>
      </c>
      <c r="AB105" s="555">
        <v>208</v>
      </c>
      <c r="AC105" s="555">
        <v>282</v>
      </c>
      <c r="AD105" s="556">
        <v>397</v>
      </c>
      <c r="AE105" s="557">
        <v>1107</v>
      </c>
      <c r="AF105" s="638">
        <v>320</v>
      </c>
    </row>
    <row r="106" spans="1:32" x14ac:dyDescent="0.2">
      <c r="A106" s="7" t="s">
        <v>11</v>
      </c>
      <c r="B106" s="528">
        <v>13.3</v>
      </c>
      <c r="C106" s="478">
        <v>27.9</v>
      </c>
      <c r="D106" s="478">
        <v>31.099999999999998</v>
      </c>
      <c r="E106" s="484">
        <v>31</v>
      </c>
      <c r="F106" s="529">
        <v>103.3</v>
      </c>
      <c r="G106" s="528">
        <v>27.9</v>
      </c>
      <c r="H106" s="478">
        <v>30.4</v>
      </c>
      <c r="I106" s="478">
        <v>29.3</v>
      </c>
      <c r="J106" s="484">
        <v>38</v>
      </c>
      <c r="K106" s="529">
        <v>125.6</v>
      </c>
      <c r="L106" s="528">
        <v>43.3</v>
      </c>
      <c r="M106" s="478">
        <v>25.6</v>
      </c>
      <c r="N106" s="478">
        <v>37.4</v>
      </c>
      <c r="O106" s="484">
        <v>64.900000000000006</v>
      </c>
      <c r="P106" s="529">
        <v>171.20000000000002</v>
      </c>
      <c r="Q106" s="528">
        <v>54.1</v>
      </c>
      <c r="R106" s="478">
        <v>57</v>
      </c>
      <c r="S106" s="478">
        <v>45.3</v>
      </c>
      <c r="T106" s="484">
        <v>139.19999999999999</v>
      </c>
      <c r="U106" s="529">
        <v>295.59999999999997</v>
      </c>
      <c r="V106" s="528">
        <v>51.6</v>
      </c>
      <c r="W106" s="478">
        <v>73.7</v>
      </c>
      <c r="X106" s="478">
        <v>60.6</v>
      </c>
      <c r="Y106" s="484">
        <v>73.3</v>
      </c>
      <c r="Z106" s="529">
        <v>259.2</v>
      </c>
      <c r="AA106" s="528">
        <v>73</v>
      </c>
      <c r="AB106" s="478">
        <v>71</v>
      </c>
      <c r="AC106" s="478">
        <v>95</v>
      </c>
      <c r="AD106" s="484">
        <v>136</v>
      </c>
      <c r="AE106" s="529">
        <v>375</v>
      </c>
      <c r="AF106" s="633">
        <v>111</v>
      </c>
    </row>
    <row r="107" spans="1:32" s="1" customFormat="1" x14ac:dyDescent="0.2">
      <c r="A107" s="3" t="s">
        <v>5</v>
      </c>
      <c r="B107" s="528">
        <v>0</v>
      </c>
      <c r="C107" s="478">
        <v>0</v>
      </c>
      <c r="D107" s="478">
        <v>0</v>
      </c>
      <c r="E107" s="484">
        <v>0</v>
      </c>
      <c r="F107" s="529">
        <v>0</v>
      </c>
      <c r="G107" s="528">
        <v>-1.8</v>
      </c>
      <c r="H107" s="478">
        <v>0</v>
      </c>
      <c r="I107" s="478">
        <v>-0.3</v>
      </c>
      <c r="J107" s="484">
        <v>-0.1</v>
      </c>
      <c r="K107" s="529">
        <v>-2.2000000000000002</v>
      </c>
      <c r="L107" s="528">
        <v>-0.1</v>
      </c>
      <c r="M107" s="478">
        <v>-3.4</v>
      </c>
      <c r="N107" s="478">
        <v>1</v>
      </c>
      <c r="O107" s="484">
        <v>0</v>
      </c>
      <c r="P107" s="529">
        <v>-2.5</v>
      </c>
      <c r="Q107" s="528">
        <v>-0.1</v>
      </c>
      <c r="R107" s="478">
        <v>-0.5</v>
      </c>
      <c r="S107" s="478">
        <v>-0.1</v>
      </c>
      <c r="T107" s="484">
        <v>-0.2</v>
      </c>
      <c r="U107" s="529">
        <v>-0.89999999999999991</v>
      </c>
      <c r="V107" s="528">
        <v>0</v>
      </c>
      <c r="W107" s="478">
        <v>0</v>
      </c>
      <c r="X107" s="478">
        <v>0</v>
      </c>
      <c r="Y107" s="484">
        <v>0</v>
      </c>
      <c r="Z107" s="529">
        <v>0</v>
      </c>
      <c r="AA107" s="528">
        <v>0</v>
      </c>
      <c r="AB107" s="478">
        <v>0</v>
      </c>
      <c r="AC107" s="478">
        <v>0</v>
      </c>
      <c r="AD107" s="484">
        <v>-1</v>
      </c>
      <c r="AE107" s="529">
        <v>-1</v>
      </c>
      <c r="AF107" s="633">
        <v>0</v>
      </c>
    </row>
    <row r="108" spans="1:32" x14ac:dyDescent="0.2">
      <c r="A108" s="3" t="s">
        <v>6</v>
      </c>
      <c r="B108" s="528">
        <v>-134.19999999999999</v>
      </c>
      <c r="C108" s="478">
        <v>-86.6</v>
      </c>
      <c r="D108" s="478">
        <v>-96</v>
      </c>
      <c r="E108" s="484">
        <v>-94.5</v>
      </c>
      <c r="F108" s="529">
        <v>-411.29999999999995</v>
      </c>
      <c r="G108" s="528">
        <v>-103.6</v>
      </c>
      <c r="H108" s="478">
        <v>-105.80000000000001</v>
      </c>
      <c r="I108" s="478">
        <v>-90.8</v>
      </c>
      <c r="J108" s="484">
        <v>-107.4</v>
      </c>
      <c r="K108" s="529">
        <v>-407.6</v>
      </c>
      <c r="L108" s="528">
        <v>-123</v>
      </c>
      <c r="M108" s="478">
        <v>-98.7</v>
      </c>
      <c r="N108" s="478">
        <v>-111.1</v>
      </c>
      <c r="O108" s="484">
        <v>-115.9</v>
      </c>
      <c r="P108" s="529">
        <v>-448.69999999999993</v>
      </c>
      <c r="Q108" s="528">
        <v>-120.2</v>
      </c>
      <c r="R108" s="478">
        <v>-133.4</v>
      </c>
      <c r="S108" s="478">
        <v>-127.2</v>
      </c>
      <c r="T108" s="484">
        <v>-142.80000000000001</v>
      </c>
      <c r="U108" s="529">
        <v>-523.6</v>
      </c>
      <c r="V108" s="528">
        <v>-156</v>
      </c>
      <c r="W108" s="478">
        <v>-170.8</v>
      </c>
      <c r="X108" s="478">
        <v>-161</v>
      </c>
      <c r="Y108" s="484">
        <v>-163.19999999999999</v>
      </c>
      <c r="Z108" s="529">
        <v>-651</v>
      </c>
      <c r="AA108" s="528">
        <v>-204</v>
      </c>
      <c r="AB108" s="478">
        <v>-174</v>
      </c>
      <c r="AC108" s="478">
        <v>-218</v>
      </c>
      <c r="AD108" s="484">
        <v>-298</v>
      </c>
      <c r="AE108" s="529">
        <v>-894</v>
      </c>
      <c r="AF108" s="633">
        <v>-271</v>
      </c>
    </row>
    <row r="109" spans="1:32" x14ac:dyDescent="0.2">
      <c r="A109" s="3" t="s">
        <v>17</v>
      </c>
      <c r="B109" s="528">
        <v>95.2</v>
      </c>
      <c r="C109" s="478">
        <v>-6.7</v>
      </c>
      <c r="D109" s="478">
        <v>-14.8</v>
      </c>
      <c r="E109" s="484">
        <v>-12</v>
      </c>
      <c r="F109" s="529">
        <v>61.7</v>
      </c>
      <c r="G109" s="528">
        <v>-3.6</v>
      </c>
      <c r="H109" s="478">
        <v>-4.5</v>
      </c>
      <c r="I109" s="478">
        <v>-26.2</v>
      </c>
      <c r="J109" s="484">
        <v>-47.3</v>
      </c>
      <c r="K109" s="529">
        <v>-81.599999999999994</v>
      </c>
      <c r="L109" s="528">
        <v>-11.6</v>
      </c>
      <c r="M109" s="478">
        <v>46.1</v>
      </c>
      <c r="N109" s="478">
        <v>35.6</v>
      </c>
      <c r="O109" s="484">
        <v>-100.3</v>
      </c>
      <c r="P109" s="529">
        <v>-30.200000000000003</v>
      </c>
      <c r="Q109" s="528">
        <v>-22</v>
      </c>
      <c r="R109" s="478">
        <v>10.4</v>
      </c>
      <c r="S109" s="478">
        <v>20.399999999999999</v>
      </c>
      <c r="T109" s="484">
        <v>-309.5</v>
      </c>
      <c r="U109" s="529">
        <v>-300.7</v>
      </c>
      <c r="V109" s="528">
        <v>34.9</v>
      </c>
      <c r="W109" s="478">
        <v>-4</v>
      </c>
      <c r="X109" s="478">
        <v>29.1</v>
      </c>
      <c r="Y109" s="484">
        <v>-24</v>
      </c>
      <c r="Z109" s="529">
        <v>36</v>
      </c>
      <c r="AA109" s="528">
        <v>-3</v>
      </c>
      <c r="AB109" s="478">
        <v>17</v>
      </c>
      <c r="AC109" s="478">
        <v>-17</v>
      </c>
      <c r="AD109" s="484">
        <v>7</v>
      </c>
      <c r="AE109" s="529">
        <v>4</v>
      </c>
      <c r="AF109" s="633">
        <v>-3</v>
      </c>
    </row>
    <row r="110" spans="1:32" ht="6" customHeight="1" x14ac:dyDescent="0.2">
      <c r="A110" s="3"/>
      <c r="B110" s="138"/>
      <c r="C110" s="423"/>
      <c r="D110" s="423"/>
      <c r="E110" s="143"/>
      <c r="F110" s="438"/>
      <c r="G110" s="138"/>
      <c r="H110" s="423"/>
      <c r="I110" s="423"/>
      <c r="J110" s="143"/>
      <c r="K110" s="438"/>
      <c r="L110" s="138"/>
      <c r="M110" s="423"/>
      <c r="N110" s="423"/>
      <c r="O110" s="143"/>
      <c r="P110" s="438"/>
      <c r="Q110" s="138"/>
      <c r="R110" s="423"/>
      <c r="S110" s="479"/>
      <c r="T110" s="143"/>
      <c r="U110" s="438"/>
      <c r="V110" s="138"/>
      <c r="W110" s="479"/>
      <c r="X110" s="479"/>
      <c r="Y110" s="143"/>
      <c r="Z110" s="438"/>
      <c r="AA110" s="138"/>
      <c r="AB110" s="479"/>
      <c r="AC110" s="479"/>
      <c r="AD110" s="143"/>
      <c r="AE110" s="438"/>
      <c r="AF110" s="500"/>
    </row>
    <row r="111" spans="1:32" ht="14.1" customHeight="1" thickBot="1" x14ac:dyDescent="0.25">
      <c r="A111" s="4" t="s">
        <v>18</v>
      </c>
      <c r="B111" s="550">
        <v>17.600000000000009</v>
      </c>
      <c r="C111" s="551">
        <v>24.8</v>
      </c>
      <c r="D111" s="551">
        <v>20.399999999999988</v>
      </c>
      <c r="E111" s="552">
        <v>31.199999999999989</v>
      </c>
      <c r="F111" s="553">
        <v>94.000000000000071</v>
      </c>
      <c r="G111" s="550">
        <v>11.30000000000002</v>
      </c>
      <c r="H111" s="551">
        <v>17.5</v>
      </c>
      <c r="I111" s="551">
        <v>11.199999999999964</v>
      </c>
      <c r="J111" s="552">
        <v>20.90000000000002</v>
      </c>
      <c r="K111" s="553">
        <v>60.900000000000006</v>
      </c>
      <c r="L111" s="550">
        <v>57.600000000000016</v>
      </c>
      <c r="M111" s="551">
        <v>48.799999999999976</v>
      </c>
      <c r="N111" s="551">
        <v>71.800000000000011</v>
      </c>
      <c r="O111" s="552">
        <v>73.3</v>
      </c>
      <c r="P111" s="553">
        <v>251.50000000000006</v>
      </c>
      <c r="Q111" s="550">
        <v>77.800000000000026</v>
      </c>
      <c r="R111" s="551">
        <v>105.5</v>
      </c>
      <c r="S111" s="551">
        <v>76.499999999999972</v>
      </c>
      <c r="T111" s="552">
        <v>106.99999999999994</v>
      </c>
      <c r="U111" s="553">
        <v>366.7999999999999</v>
      </c>
      <c r="V111" s="550">
        <v>83.399999999999977</v>
      </c>
      <c r="W111" s="551">
        <v>116.59999999999997</v>
      </c>
      <c r="X111" s="551">
        <v>106.19999999999996</v>
      </c>
      <c r="Y111" s="552">
        <v>99.800000000000011</v>
      </c>
      <c r="Z111" s="553">
        <v>406</v>
      </c>
      <c r="AA111" s="550">
        <v>86</v>
      </c>
      <c r="AB111" s="551">
        <v>122</v>
      </c>
      <c r="AC111" s="551">
        <v>142</v>
      </c>
      <c r="AD111" s="552">
        <v>241</v>
      </c>
      <c r="AE111" s="553">
        <v>591</v>
      </c>
      <c r="AF111" s="637">
        <v>157</v>
      </c>
    </row>
    <row r="112" spans="1:32" ht="6" customHeight="1" thickTop="1" thickBot="1" x14ac:dyDescent="0.25">
      <c r="A112" s="131"/>
      <c r="B112" s="18"/>
      <c r="C112" s="19"/>
      <c r="D112" s="19"/>
      <c r="E112" s="116"/>
      <c r="F112" s="450"/>
      <c r="G112" s="18"/>
      <c r="H112" s="19"/>
      <c r="I112" s="19"/>
      <c r="J112" s="116"/>
      <c r="K112" s="450"/>
      <c r="L112" s="18"/>
      <c r="M112" s="19"/>
      <c r="N112" s="19"/>
      <c r="O112" s="116"/>
      <c r="P112" s="450"/>
      <c r="Q112" s="18"/>
      <c r="R112" s="19"/>
      <c r="S112" s="19"/>
      <c r="T112" s="116"/>
      <c r="U112" s="450"/>
      <c r="V112" s="18"/>
      <c r="W112" s="19"/>
      <c r="X112" s="19"/>
      <c r="Y112" s="116"/>
      <c r="Z112" s="450"/>
      <c r="AA112" s="18"/>
      <c r="AB112" s="19"/>
      <c r="AC112" s="19"/>
      <c r="AD112" s="116"/>
      <c r="AE112" s="450"/>
      <c r="AF112" s="511"/>
    </row>
    <row r="113" spans="1:32" x14ac:dyDescent="0.2">
      <c r="A113" s="1"/>
    </row>
    <row r="114" spans="1:32" x14ac:dyDescent="0.2">
      <c r="A114" t="s">
        <v>13</v>
      </c>
    </row>
    <row r="115" spans="1:32" ht="12.75" customHeight="1" x14ac:dyDescent="0.2">
      <c r="A115" s="765" t="s">
        <v>192</v>
      </c>
      <c r="B115" s="765"/>
      <c r="C115" s="765"/>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5"/>
      <c r="AA115" s="765"/>
      <c r="AB115" s="765"/>
      <c r="AC115" s="765"/>
      <c r="AD115" s="765"/>
      <c r="AE115" s="765"/>
      <c r="AF115" s="765"/>
    </row>
    <row r="116" spans="1:32" ht="12.75" customHeight="1" x14ac:dyDescent="0.2">
      <c r="A116" s="765" t="s">
        <v>93</v>
      </c>
      <c r="B116" s="765"/>
      <c r="C116" s="765"/>
      <c r="D116" s="765"/>
      <c r="E116" s="765"/>
      <c r="F116" s="765"/>
      <c r="G116" s="765"/>
      <c r="H116" s="765"/>
      <c r="I116" s="765"/>
      <c r="J116" s="765"/>
      <c r="K116" s="765"/>
      <c r="L116" s="765"/>
      <c r="M116" s="765"/>
      <c r="N116" s="765"/>
      <c r="O116" s="765"/>
      <c r="P116" s="765"/>
      <c r="Q116" s="765"/>
      <c r="R116" s="765"/>
      <c r="S116" s="765"/>
      <c r="T116" s="765"/>
      <c r="U116" s="765"/>
      <c r="V116" s="765"/>
      <c r="W116" s="765"/>
      <c r="X116" s="765"/>
      <c r="Y116" s="765"/>
      <c r="Z116" s="765"/>
      <c r="AA116" s="765"/>
      <c r="AB116" s="765"/>
      <c r="AC116" s="765"/>
      <c r="AD116" s="765"/>
      <c r="AE116" s="765"/>
      <c r="AF116" s="765"/>
    </row>
    <row r="117" spans="1:32" ht="12.75" customHeight="1" x14ac:dyDescent="0.2">
      <c r="A117" s="765" t="s">
        <v>177</v>
      </c>
      <c r="B117" s="765"/>
      <c r="C117" s="765"/>
      <c r="D117" s="765"/>
      <c r="E117" s="765"/>
      <c r="F117" s="765"/>
      <c r="G117" s="765"/>
      <c r="H117" s="765"/>
      <c r="I117" s="765"/>
      <c r="J117" s="765"/>
      <c r="K117" s="765"/>
      <c r="L117" s="765"/>
      <c r="M117" s="765"/>
      <c r="N117" s="765"/>
      <c r="O117" s="765"/>
      <c r="P117" s="765"/>
      <c r="Q117" s="765"/>
      <c r="R117" s="765"/>
      <c r="S117" s="765"/>
      <c r="T117" s="765"/>
      <c r="U117" s="765"/>
      <c r="V117" s="765"/>
      <c r="W117" s="765"/>
      <c r="X117" s="765"/>
      <c r="Y117" s="765"/>
      <c r="Z117" s="765"/>
      <c r="AA117" s="765"/>
      <c r="AB117" s="765"/>
      <c r="AC117" s="765"/>
      <c r="AD117" s="765"/>
      <c r="AE117" s="765"/>
      <c r="AF117" s="765"/>
    </row>
    <row r="118" spans="1:32" ht="12.75" customHeight="1" x14ac:dyDescent="0.2">
      <c r="A118" s="764" t="s">
        <v>210</v>
      </c>
      <c r="B118" s="764"/>
      <c r="C118" s="764"/>
      <c r="D118" s="764"/>
      <c r="E118" s="764"/>
      <c r="F118" s="764"/>
      <c r="G118" s="764"/>
      <c r="H118" s="764"/>
      <c r="I118" s="764"/>
      <c r="J118" s="764"/>
      <c r="K118" s="764"/>
      <c r="L118" s="764"/>
      <c r="M118" s="764"/>
      <c r="N118" s="764"/>
      <c r="O118" s="764"/>
      <c r="P118" s="764"/>
      <c r="Q118" s="764"/>
      <c r="R118" s="764"/>
      <c r="S118" s="764"/>
      <c r="T118" s="764"/>
      <c r="U118" s="764"/>
      <c r="V118" s="764"/>
      <c r="W118" s="764"/>
      <c r="X118" s="764"/>
      <c r="Y118" s="764"/>
      <c r="Z118" s="764"/>
      <c r="AA118" s="764"/>
      <c r="AB118" s="764"/>
      <c r="AC118" s="764"/>
      <c r="AD118" s="764"/>
      <c r="AE118" s="764"/>
      <c r="AF118" s="764"/>
    </row>
    <row r="119" spans="1:32" ht="12.75" customHeight="1" x14ac:dyDescent="0.2">
      <c r="A119" s="764" t="s">
        <v>179</v>
      </c>
      <c r="B119" s="764"/>
      <c r="C119" s="764"/>
      <c r="D119" s="764"/>
      <c r="E119" s="764"/>
      <c r="F119" s="764"/>
      <c r="G119" s="764"/>
      <c r="H119" s="764"/>
      <c r="I119" s="764"/>
      <c r="J119" s="764"/>
      <c r="K119" s="764"/>
      <c r="L119" s="764"/>
      <c r="M119" s="764"/>
      <c r="N119" s="764"/>
      <c r="O119" s="764"/>
      <c r="P119" s="764"/>
      <c r="Q119" s="764"/>
      <c r="R119" s="764"/>
      <c r="S119" s="764"/>
      <c r="T119" s="764"/>
      <c r="U119" s="764"/>
      <c r="V119" s="764"/>
      <c r="W119" s="764"/>
      <c r="X119" s="764"/>
      <c r="Y119" s="764"/>
      <c r="Z119" s="764"/>
      <c r="AA119" s="764"/>
      <c r="AB119" s="764"/>
      <c r="AC119" s="764"/>
      <c r="AD119" s="764"/>
      <c r="AE119" s="764"/>
      <c r="AF119" s="764"/>
    </row>
    <row r="120" spans="1:32" ht="12.75" customHeight="1" x14ac:dyDescent="0.2">
      <c r="A120" s="764" t="s">
        <v>203</v>
      </c>
      <c r="B120" s="764"/>
      <c r="C120" s="764"/>
      <c r="D120" s="764"/>
      <c r="E120" s="764"/>
      <c r="F120" s="764"/>
      <c r="G120" s="764"/>
      <c r="H120" s="764"/>
      <c r="I120" s="764"/>
      <c r="J120" s="764"/>
      <c r="K120" s="764"/>
      <c r="L120" s="764"/>
      <c r="M120" s="764"/>
      <c r="N120" s="764"/>
      <c r="O120" s="764"/>
      <c r="P120" s="764"/>
      <c r="Q120" s="764"/>
      <c r="R120" s="764"/>
      <c r="S120" s="764"/>
      <c r="T120" s="764"/>
      <c r="U120" s="764"/>
      <c r="V120" s="764"/>
      <c r="W120" s="764"/>
      <c r="X120" s="764"/>
      <c r="Y120" s="764"/>
      <c r="Z120" s="764"/>
      <c r="AA120" s="764"/>
      <c r="AB120" s="764"/>
      <c r="AC120" s="764"/>
      <c r="AD120" s="764"/>
      <c r="AE120" s="764"/>
      <c r="AF120" s="764"/>
    </row>
    <row r="121" spans="1:32" ht="12.75" customHeight="1" x14ac:dyDescent="0.2">
      <c r="A121" s="764" t="s">
        <v>252</v>
      </c>
      <c r="B121" s="764"/>
      <c r="C121" s="764"/>
      <c r="D121" s="764"/>
      <c r="E121" s="764"/>
      <c r="F121" s="764"/>
      <c r="G121" s="764"/>
      <c r="H121" s="764"/>
      <c r="I121" s="764"/>
      <c r="J121" s="764"/>
      <c r="K121" s="764"/>
      <c r="L121" s="764"/>
      <c r="M121" s="764"/>
      <c r="N121" s="764"/>
      <c r="O121" s="764"/>
      <c r="P121" s="764"/>
      <c r="Q121" s="764"/>
      <c r="R121" s="764"/>
      <c r="S121" s="764"/>
      <c r="T121" s="764"/>
      <c r="U121" s="764"/>
      <c r="V121" s="764"/>
      <c r="W121" s="764"/>
      <c r="X121" s="764"/>
      <c r="Y121" s="764"/>
      <c r="Z121" s="764"/>
      <c r="AA121" s="764"/>
      <c r="AB121" s="764"/>
      <c r="AC121" s="764"/>
      <c r="AD121" s="764"/>
      <c r="AE121" s="764"/>
      <c r="AF121" s="764"/>
    </row>
    <row r="122" spans="1:32" ht="12.75" customHeight="1" x14ac:dyDescent="0.2">
      <c r="A122" s="764" t="s">
        <v>223</v>
      </c>
      <c r="B122" s="764"/>
      <c r="C122" s="764"/>
      <c r="D122" s="764"/>
      <c r="E122" s="764"/>
      <c r="F122" s="764"/>
      <c r="G122" s="764"/>
      <c r="H122" s="764"/>
      <c r="I122" s="764"/>
      <c r="J122" s="764"/>
      <c r="K122" s="764"/>
      <c r="L122" s="764"/>
      <c r="M122" s="764"/>
      <c r="N122" s="764"/>
      <c r="O122" s="764"/>
      <c r="P122" s="764"/>
      <c r="Q122" s="764"/>
      <c r="R122" s="764"/>
      <c r="S122" s="764"/>
      <c r="T122" s="764"/>
      <c r="U122" s="764"/>
      <c r="V122" s="764"/>
      <c r="W122" s="764"/>
      <c r="X122" s="764"/>
      <c r="Y122" s="764"/>
      <c r="Z122" s="764"/>
      <c r="AA122" s="764"/>
      <c r="AB122" s="764"/>
      <c r="AC122" s="764"/>
      <c r="AD122" s="764"/>
      <c r="AE122" s="764"/>
      <c r="AF122" s="764"/>
    </row>
    <row r="123" spans="1:32" ht="12.75" customHeight="1" x14ac:dyDescent="0.2">
      <c r="A123" s="476"/>
      <c r="B123" s="476"/>
      <c r="C123" s="476"/>
      <c r="D123" s="476"/>
      <c r="E123" s="476"/>
      <c r="F123" s="476"/>
      <c r="G123" s="476"/>
      <c r="H123" s="476"/>
      <c r="I123" s="476"/>
      <c r="J123" s="476"/>
      <c r="K123" s="476"/>
      <c r="L123" s="420"/>
      <c r="M123" s="420"/>
      <c r="N123" s="420"/>
      <c r="O123" s="420"/>
      <c r="P123" s="420"/>
      <c r="Q123" s="420"/>
      <c r="R123" s="420"/>
      <c r="S123" s="420"/>
      <c r="T123" s="420"/>
      <c r="U123" s="420"/>
      <c r="V123" s="420"/>
      <c r="W123" s="420"/>
      <c r="X123" s="420"/>
      <c r="Y123" s="420"/>
      <c r="Z123" s="420"/>
      <c r="AA123" s="420"/>
      <c r="AB123" s="420"/>
      <c r="AC123" s="420"/>
      <c r="AD123" s="420"/>
      <c r="AE123" s="420"/>
      <c r="AF123" s="420"/>
    </row>
    <row r="124" spans="1:32" ht="14.25" customHeight="1" x14ac:dyDescent="0.2">
      <c r="A124" s="763" t="s">
        <v>171</v>
      </c>
      <c r="B124" s="763"/>
      <c r="C124" s="763"/>
      <c r="D124" s="763"/>
      <c r="E124" s="763"/>
      <c r="F124" s="763"/>
      <c r="G124" s="763"/>
      <c r="H124" s="763"/>
      <c r="I124" s="763"/>
      <c r="J124" s="763"/>
      <c r="K124" s="763"/>
      <c r="L124" s="763"/>
      <c r="M124" s="763"/>
      <c r="N124" s="763"/>
      <c r="O124" s="763"/>
      <c r="P124" s="763"/>
      <c r="Q124" s="763"/>
      <c r="R124" s="763"/>
      <c r="S124" s="763"/>
      <c r="T124" s="763"/>
      <c r="U124" s="763"/>
      <c r="V124" s="763"/>
      <c r="W124" s="763"/>
      <c r="X124" s="763"/>
      <c r="Y124" s="763"/>
      <c r="Z124" s="763"/>
      <c r="AA124" s="763"/>
      <c r="AB124" s="763"/>
      <c r="AC124" s="763"/>
      <c r="AD124" s="763"/>
      <c r="AE124" s="763"/>
      <c r="AF124" s="763"/>
    </row>
    <row r="125" spans="1:32" ht="14.25" customHeight="1" x14ac:dyDescent="0.2">
      <c r="A125" s="63"/>
      <c r="AE125" s="152"/>
      <c r="AF125" s="152" t="s">
        <v>61</v>
      </c>
    </row>
    <row r="126" spans="1:32" ht="18" customHeight="1" x14ac:dyDescent="0.25">
      <c r="A126" s="760" t="s">
        <v>0</v>
      </c>
      <c r="B126" s="760"/>
      <c r="C126" s="760"/>
      <c r="D126" s="760"/>
      <c r="E126" s="760"/>
      <c r="F126" s="760"/>
      <c r="G126" s="760"/>
      <c r="H126" s="760"/>
      <c r="I126" s="760"/>
      <c r="J126" s="760"/>
      <c r="K126" s="760"/>
      <c r="L126" s="760"/>
      <c r="M126" s="760"/>
      <c r="N126" s="760"/>
      <c r="O126" s="760"/>
      <c r="P126" s="760"/>
      <c r="Q126" s="760"/>
      <c r="R126" s="760"/>
      <c r="S126" s="760"/>
      <c r="T126" s="760"/>
      <c r="U126" s="760"/>
      <c r="V126" s="760"/>
      <c r="W126" s="760"/>
      <c r="X126" s="760"/>
      <c r="Y126" s="760"/>
      <c r="Z126" s="760"/>
      <c r="AA126" s="760"/>
      <c r="AB126" s="760"/>
      <c r="AC126" s="760"/>
      <c r="AD126" s="760"/>
      <c r="AE126" s="760"/>
      <c r="AF126" s="760"/>
    </row>
    <row r="127" spans="1:32" ht="18" customHeight="1" x14ac:dyDescent="0.25">
      <c r="A127" s="760" t="s">
        <v>155</v>
      </c>
      <c r="B127" s="760"/>
      <c r="C127" s="760"/>
      <c r="D127" s="760"/>
      <c r="E127" s="760"/>
      <c r="F127" s="760"/>
      <c r="G127" s="760"/>
      <c r="H127" s="760"/>
      <c r="I127" s="760"/>
      <c r="J127" s="760"/>
      <c r="K127" s="760"/>
      <c r="L127" s="760"/>
      <c r="M127" s="760"/>
      <c r="N127" s="760"/>
      <c r="O127" s="760"/>
      <c r="P127" s="760"/>
      <c r="Q127" s="760"/>
      <c r="R127" s="760"/>
      <c r="S127" s="760"/>
      <c r="T127" s="760"/>
      <c r="U127" s="760"/>
      <c r="V127" s="760"/>
      <c r="W127" s="760"/>
      <c r="X127" s="760"/>
      <c r="Y127" s="760"/>
      <c r="Z127" s="760"/>
      <c r="AA127" s="760"/>
      <c r="AB127" s="760"/>
      <c r="AC127" s="760"/>
      <c r="AD127" s="760"/>
      <c r="AE127" s="760"/>
      <c r="AF127" s="760"/>
    </row>
    <row r="128" spans="1:32" ht="18" customHeight="1" x14ac:dyDescent="0.25">
      <c r="A128" s="760" t="s">
        <v>240</v>
      </c>
      <c r="B128" s="760"/>
      <c r="C128" s="760"/>
      <c r="D128" s="760"/>
      <c r="E128" s="760"/>
      <c r="F128" s="760"/>
      <c r="G128" s="760"/>
      <c r="H128" s="760"/>
      <c r="I128" s="760"/>
      <c r="J128" s="760"/>
      <c r="K128" s="760"/>
      <c r="L128" s="760"/>
      <c r="M128" s="760"/>
      <c r="N128" s="760"/>
      <c r="O128" s="760"/>
      <c r="P128" s="760"/>
      <c r="Q128" s="760"/>
      <c r="R128" s="760"/>
      <c r="S128" s="760"/>
      <c r="T128" s="760"/>
      <c r="U128" s="760"/>
      <c r="V128" s="760"/>
      <c r="W128" s="760"/>
      <c r="X128" s="760"/>
      <c r="Y128" s="760"/>
      <c r="Z128" s="760"/>
      <c r="AA128" s="760"/>
      <c r="AB128" s="760"/>
      <c r="AC128" s="760"/>
      <c r="AD128" s="760"/>
      <c r="AE128" s="760"/>
      <c r="AF128" s="760"/>
    </row>
    <row r="129" spans="1:32" ht="13.9" customHeight="1" x14ac:dyDescent="0.2">
      <c r="A129" s="761" t="s">
        <v>20</v>
      </c>
      <c r="B129" s="761"/>
      <c r="C129" s="761"/>
      <c r="D129" s="761"/>
      <c r="E129" s="761"/>
      <c r="F129" s="761"/>
      <c r="G129" s="761"/>
      <c r="H129" s="761"/>
      <c r="I129" s="761"/>
      <c r="J129" s="761"/>
      <c r="K129" s="761"/>
      <c r="L129" s="761"/>
      <c r="M129" s="761"/>
      <c r="N129" s="761"/>
      <c r="O129" s="761"/>
      <c r="P129" s="761"/>
      <c r="Q129" s="761"/>
      <c r="R129" s="761"/>
      <c r="S129" s="761"/>
      <c r="T129" s="761"/>
      <c r="U129" s="761"/>
      <c r="V129" s="761"/>
      <c r="W129" s="761"/>
      <c r="X129" s="761"/>
      <c r="Y129" s="761"/>
      <c r="Z129" s="761"/>
      <c r="AA129" s="761"/>
      <c r="AB129" s="761"/>
      <c r="AC129" s="761"/>
      <c r="AD129" s="761"/>
      <c r="AE129" s="761"/>
      <c r="AF129" s="761"/>
    </row>
    <row r="130" spans="1:32" ht="12" customHeight="1" thickBot="1" x14ac:dyDescent="0.25"/>
    <row r="131" spans="1:32" ht="31.5" customHeight="1" thickBot="1" x14ac:dyDescent="0.3">
      <c r="A131" s="14" t="s">
        <v>33</v>
      </c>
      <c r="B131" s="771" t="s">
        <v>183</v>
      </c>
      <c r="C131" s="767"/>
      <c r="D131" s="767"/>
      <c r="E131" s="767"/>
      <c r="F131" s="768"/>
      <c r="G131" s="766" t="s">
        <v>190</v>
      </c>
      <c r="H131" s="767"/>
      <c r="I131" s="767"/>
      <c r="J131" s="767"/>
      <c r="K131" s="768"/>
      <c r="L131" s="766" t="s">
        <v>201</v>
      </c>
      <c r="M131" s="767"/>
      <c r="N131" s="767"/>
      <c r="O131" s="767"/>
      <c r="P131" s="768"/>
      <c r="Q131" s="766" t="s">
        <v>212</v>
      </c>
      <c r="R131" s="767"/>
      <c r="S131" s="767"/>
      <c r="T131" s="767"/>
      <c r="U131" s="768"/>
      <c r="V131" s="766" t="s">
        <v>221</v>
      </c>
      <c r="W131" s="767"/>
      <c r="X131" s="767"/>
      <c r="Y131" s="767"/>
      <c r="Z131" s="768"/>
      <c r="AA131" s="772" t="s">
        <v>228</v>
      </c>
      <c r="AB131" s="773"/>
      <c r="AC131" s="773"/>
      <c r="AD131" s="773"/>
      <c r="AE131" s="774"/>
      <c r="AF131" s="676" t="s">
        <v>238</v>
      </c>
    </row>
    <row r="132" spans="1:32" ht="16.5" thickBot="1" x14ac:dyDescent="0.3">
      <c r="A132" s="2" t="s">
        <v>21</v>
      </c>
      <c r="B132" s="148" t="s">
        <v>28</v>
      </c>
      <c r="C132" s="75" t="s">
        <v>29</v>
      </c>
      <c r="D132" s="75" t="s">
        <v>30</v>
      </c>
      <c r="E132" s="252" t="s">
        <v>31</v>
      </c>
      <c r="F132" s="433" t="s">
        <v>32</v>
      </c>
      <c r="G132" s="148" t="s">
        <v>28</v>
      </c>
      <c r="H132" s="75" t="s">
        <v>29</v>
      </c>
      <c r="I132" s="75" t="s">
        <v>30</v>
      </c>
      <c r="J132" s="252" t="s">
        <v>31</v>
      </c>
      <c r="K132" s="433" t="s">
        <v>32</v>
      </c>
      <c r="L132" s="148" t="s">
        <v>28</v>
      </c>
      <c r="M132" s="75" t="s">
        <v>29</v>
      </c>
      <c r="N132" s="75" t="s">
        <v>30</v>
      </c>
      <c r="O132" s="252" t="s">
        <v>31</v>
      </c>
      <c r="P132" s="433" t="s">
        <v>32</v>
      </c>
      <c r="Q132" s="148" t="s">
        <v>28</v>
      </c>
      <c r="R132" s="75" t="s">
        <v>29</v>
      </c>
      <c r="S132" s="75" t="s">
        <v>30</v>
      </c>
      <c r="T132" s="252" t="s">
        <v>31</v>
      </c>
      <c r="U132" s="433" t="s">
        <v>32</v>
      </c>
      <c r="V132" s="148" t="s">
        <v>28</v>
      </c>
      <c r="W132" s="75" t="s">
        <v>29</v>
      </c>
      <c r="X132" s="75" t="s">
        <v>30</v>
      </c>
      <c r="Y132" s="252" t="s">
        <v>31</v>
      </c>
      <c r="Z132" s="433" t="s">
        <v>32</v>
      </c>
      <c r="AA132" s="148" t="s">
        <v>28</v>
      </c>
      <c r="AB132" s="75" t="s">
        <v>29</v>
      </c>
      <c r="AC132" s="75" t="s">
        <v>30</v>
      </c>
      <c r="AD132" s="678" t="s">
        <v>31</v>
      </c>
      <c r="AE132" s="433" t="s">
        <v>32</v>
      </c>
      <c r="AF132" s="512" t="s">
        <v>28</v>
      </c>
    </row>
    <row r="133" spans="1:32" ht="6" customHeight="1" x14ac:dyDescent="0.2">
      <c r="A133" s="9"/>
      <c r="B133" s="110"/>
      <c r="C133" s="72"/>
      <c r="D133" s="72"/>
      <c r="E133" s="426"/>
      <c r="F133" s="434"/>
      <c r="G133" s="110"/>
      <c r="H133" s="72"/>
      <c r="I133" s="72"/>
      <c r="J133" s="426"/>
      <c r="K133" s="434"/>
      <c r="L133" s="110"/>
      <c r="M133" s="72"/>
      <c r="N133" s="72"/>
      <c r="O133" s="426"/>
      <c r="P133" s="434"/>
      <c r="Q133" s="110"/>
      <c r="R133" s="72"/>
      <c r="S133" s="72"/>
      <c r="T133" s="426"/>
      <c r="U133" s="434"/>
      <c r="V133" s="110"/>
      <c r="W133" s="72"/>
      <c r="X133" s="72"/>
      <c r="Y133" s="426"/>
      <c r="Z133" s="434"/>
      <c r="AA133" s="110"/>
      <c r="AB133" s="72"/>
      <c r="AC133" s="72"/>
      <c r="AD133" s="72"/>
      <c r="AE133" s="434"/>
      <c r="AF133" s="497"/>
    </row>
    <row r="134" spans="1:32" x14ac:dyDescent="0.2">
      <c r="A134" s="3" t="s">
        <v>1</v>
      </c>
      <c r="B134" s="524">
        <v>1017.2</v>
      </c>
      <c r="C134" s="525">
        <v>827.5</v>
      </c>
      <c r="D134" s="525">
        <v>889.9</v>
      </c>
      <c r="E134" s="526">
        <v>857.3</v>
      </c>
      <c r="F134" s="527">
        <v>3591.8999999999996</v>
      </c>
      <c r="G134" s="524">
        <v>1125.4000000000001</v>
      </c>
      <c r="H134" s="525">
        <v>977.1</v>
      </c>
      <c r="I134" s="525">
        <v>1016.2</v>
      </c>
      <c r="J134" s="526">
        <v>1013.6</v>
      </c>
      <c r="K134" s="527">
        <v>4132.3</v>
      </c>
      <c r="L134" s="524">
        <v>1565.3</v>
      </c>
      <c r="M134" s="525">
        <v>1282.4000000000001</v>
      </c>
      <c r="N134" s="525">
        <v>1186.9000000000001</v>
      </c>
      <c r="O134" s="526">
        <v>1152.8</v>
      </c>
      <c r="P134" s="567">
        <v>5187.3999999999996</v>
      </c>
      <c r="Q134" s="524">
        <v>1747.4</v>
      </c>
      <c r="R134" s="525">
        <v>1410.4</v>
      </c>
      <c r="S134" s="525">
        <v>1381.2</v>
      </c>
      <c r="T134" s="526">
        <v>1326</v>
      </c>
      <c r="U134" s="567">
        <v>5865</v>
      </c>
      <c r="V134" s="524">
        <v>1967.6</v>
      </c>
      <c r="W134" s="525">
        <v>1661.8</v>
      </c>
      <c r="X134" s="525">
        <v>1537.8</v>
      </c>
      <c r="Y134" s="526">
        <v>1500.8</v>
      </c>
      <c r="Z134" s="567">
        <v>6668</v>
      </c>
      <c r="AA134" s="524">
        <v>2249</v>
      </c>
      <c r="AB134" s="525">
        <v>1808</v>
      </c>
      <c r="AC134" s="525">
        <v>1908</v>
      </c>
      <c r="AD134" s="526">
        <v>2059</v>
      </c>
      <c r="AE134" s="567">
        <v>8024</v>
      </c>
      <c r="AF134" s="639">
        <v>3123</v>
      </c>
    </row>
    <row r="135" spans="1:32" x14ac:dyDescent="0.2">
      <c r="A135" s="3" t="s">
        <v>2</v>
      </c>
      <c r="B135" s="528">
        <v>295.8</v>
      </c>
      <c r="C135" s="478">
        <v>269.10000000000002</v>
      </c>
      <c r="D135" s="478">
        <v>293.2</v>
      </c>
      <c r="E135" s="484">
        <v>278.8</v>
      </c>
      <c r="F135" s="529">
        <v>1136.9000000000001</v>
      </c>
      <c r="G135" s="528">
        <v>333.6</v>
      </c>
      <c r="H135" s="478">
        <v>296</v>
      </c>
      <c r="I135" s="478">
        <v>353.8</v>
      </c>
      <c r="J135" s="484">
        <v>313.5</v>
      </c>
      <c r="K135" s="529">
        <v>1296.9000000000001</v>
      </c>
      <c r="L135" s="528">
        <v>391.9</v>
      </c>
      <c r="M135" s="478">
        <v>323.60000000000002</v>
      </c>
      <c r="N135" s="478">
        <v>396</v>
      </c>
      <c r="O135" s="484">
        <v>365.4</v>
      </c>
      <c r="P135" s="568">
        <v>1476.9</v>
      </c>
      <c r="Q135" s="528">
        <v>412.7</v>
      </c>
      <c r="R135" s="478">
        <v>478.5</v>
      </c>
      <c r="S135" s="478">
        <v>523</v>
      </c>
      <c r="T135" s="484">
        <v>470.8</v>
      </c>
      <c r="U135" s="568">
        <v>1885</v>
      </c>
      <c r="V135" s="528">
        <v>606.70000000000005</v>
      </c>
      <c r="W135" s="478">
        <v>477.6</v>
      </c>
      <c r="X135" s="478">
        <v>585.20000000000005</v>
      </c>
      <c r="Y135" s="484">
        <v>523.1</v>
      </c>
      <c r="Z135" s="568">
        <v>2192.6000000000004</v>
      </c>
      <c r="AA135" s="528">
        <v>620</v>
      </c>
      <c r="AB135" s="478">
        <v>579</v>
      </c>
      <c r="AC135" s="478">
        <v>665</v>
      </c>
      <c r="AD135" s="484">
        <v>782</v>
      </c>
      <c r="AE135" s="569">
        <v>2646</v>
      </c>
      <c r="AF135" s="633">
        <v>792</v>
      </c>
    </row>
    <row r="136" spans="1:32" x14ac:dyDescent="0.2">
      <c r="A136" s="3" t="s">
        <v>104</v>
      </c>
      <c r="B136" s="530">
        <v>59</v>
      </c>
      <c r="C136" s="531">
        <v>50.3</v>
      </c>
      <c r="D136" s="531">
        <v>54.7</v>
      </c>
      <c r="E136" s="532">
        <v>57.9</v>
      </c>
      <c r="F136" s="533">
        <v>221.9</v>
      </c>
      <c r="G136" s="530">
        <v>66.8</v>
      </c>
      <c r="H136" s="531">
        <v>55.2</v>
      </c>
      <c r="I136" s="531">
        <v>61</v>
      </c>
      <c r="J136" s="532">
        <v>65.7</v>
      </c>
      <c r="K136" s="533">
        <v>248.7</v>
      </c>
      <c r="L136" s="530">
        <v>74.3</v>
      </c>
      <c r="M136" s="531">
        <v>65.7</v>
      </c>
      <c r="N136" s="531">
        <v>64.7</v>
      </c>
      <c r="O136" s="532">
        <v>80</v>
      </c>
      <c r="P136" s="569">
        <v>284.7</v>
      </c>
      <c r="Q136" s="530">
        <v>81.599999999999994</v>
      </c>
      <c r="R136" s="531">
        <v>71.2</v>
      </c>
      <c r="S136" s="531">
        <v>70.8</v>
      </c>
      <c r="T136" s="532">
        <v>90.6</v>
      </c>
      <c r="U136" s="569">
        <v>314.20000000000005</v>
      </c>
      <c r="V136" s="530">
        <v>93.9</v>
      </c>
      <c r="W136" s="531">
        <v>88.7</v>
      </c>
      <c r="X136" s="531">
        <v>79.099999999999994</v>
      </c>
      <c r="Y136" s="532">
        <v>97.7</v>
      </c>
      <c r="Z136" s="569">
        <v>359.40000000000003</v>
      </c>
      <c r="AA136" s="530">
        <v>114</v>
      </c>
      <c r="AB136" s="531">
        <v>103</v>
      </c>
      <c r="AC136" s="531">
        <v>117</v>
      </c>
      <c r="AD136" s="532">
        <v>132</v>
      </c>
      <c r="AE136" s="569">
        <v>466</v>
      </c>
      <c r="AF136" s="640">
        <v>180</v>
      </c>
    </row>
    <row r="137" spans="1:32" x14ac:dyDescent="0.2">
      <c r="A137" s="3" t="s">
        <v>106</v>
      </c>
      <c r="B137" s="530">
        <v>45.1</v>
      </c>
      <c r="C137" s="531">
        <v>37.4</v>
      </c>
      <c r="D137" s="531">
        <v>34.5</v>
      </c>
      <c r="E137" s="532">
        <v>30</v>
      </c>
      <c r="F137" s="533">
        <v>147</v>
      </c>
      <c r="G137" s="530">
        <v>63.3</v>
      </c>
      <c r="H137" s="531">
        <v>43.3</v>
      </c>
      <c r="I137" s="531">
        <v>43.7</v>
      </c>
      <c r="J137" s="532">
        <v>37.700000000000003</v>
      </c>
      <c r="K137" s="533">
        <v>188</v>
      </c>
      <c r="L137" s="530">
        <v>71.599999999999994</v>
      </c>
      <c r="M137" s="531">
        <v>43.1</v>
      </c>
      <c r="N137" s="531">
        <v>52.4</v>
      </c>
      <c r="O137" s="532">
        <v>40.200000000000003</v>
      </c>
      <c r="P137" s="569">
        <v>207.3</v>
      </c>
      <c r="Q137" s="530">
        <v>71.8</v>
      </c>
      <c r="R137" s="531">
        <v>54.2</v>
      </c>
      <c r="S137" s="531">
        <v>53.9</v>
      </c>
      <c r="T137" s="532">
        <v>55.4</v>
      </c>
      <c r="U137" s="569">
        <v>235.3</v>
      </c>
      <c r="V137" s="530">
        <v>86</v>
      </c>
      <c r="W137" s="531">
        <v>60.3</v>
      </c>
      <c r="X137" s="531">
        <v>69.400000000000006</v>
      </c>
      <c r="Y137" s="532">
        <v>52</v>
      </c>
      <c r="Z137" s="569">
        <v>267.70000000000005</v>
      </c>
      <c r="AA137" s="530">
        <v>93</v>
      </c>
      <c r="AB137" s="531">
        <v>73</v>
      </c>
      <c r="AC137" s="531">
        <v>75</v>
      </c>
      <c r="AD137" s="532">
        <v>83</v>
      </c>
      <c r="AE137" s="569">
        <v>324</v>
      </c>
      <c r="AF137" s="640">
        <v>115</v>
      </c>
    </row>
    <row r="138" spans="1:32" x14ac:dyDescent="0.2">
      <c r="A138" s="3" t="s">
        <v>214</v>
      </c>
      <c r="B138" s="528">
        <v>18.3</v>
      </c>
      <c r="C138" s="478">
        <v>15.8</v>
      </c>
      <c r="D138" s="478">
        <v>18.900000000000002</v>
      </c>
      <c r="E138" s="484">
        <v>22.200000000000003</v>
      </c>
      <c r="F138" s="529">
        <v>75.199999999999989</v>
      </c>
      <c r="G138" s="528">
        <v>17</v>
      </c>
      <c r="H138" s="478">
        <v>18.100000000000001</v>
      </c>
      <c r="I138" s="478">
        <v>20.7</v>
      </c>
      <c r="J138" s="484">
        <v>27</v>
      </c>
      <c r="K138" s="529">
        <v>82.8</v>
      </c>
      <c r="L138" s="528">
        <v>18.100000000000001</v>
      </c>
      <c r="M138" s="478">
        <v>23.099999999999998</v>
      </c>
      <c r="N138" s="478">
        <v>37.5</v>
      </c>
      <c r="O138" s="484">
        <v>56.7</v>
      </c>
      <c r="P138" s="568">
        <v>135.4</v>
      </c>
      <c r="Q138" s="528">
        <v>61.5</v>
      </c>
      <c r="R138" s="478">
        <v>69.099999999999994</v>
      </c>
      <c r="S138" s="478">
        <v>92.8</v>
      </c>
      <c r="T138" s="484">
        <v>104.7</v>
      </c>
      <c r="U138" s="568">
        <v>328.09999999999997</v>
      </c>
      <c r="V138" s="528">
        <v>84.2</v>
      </c>
      <c r="W138" s="478">
        <v>86</v>
      </c>
      <c r="X138" s="478">
        <v>102.5</v>
      </c>
      <c r="Y138" s="484">
        <v>123.2</v>
      </c>
      <c r="Z138" s="568">
        <v>395.90000000000003</v>
      </c>
      <c r="AA138" s="528">
        <v>232</v>
      </c>
      <c r="AB138" s="478">
        <v>218</v>
      </c>
      <c r="AC138" s="478">
        <v>165</v>
      </c>
      <c r="AD138" s="484">
        <v>93</v>
      </c>
      <c r="AE138" s="568">
        <v>708</v>
      </c>
      <c r="AF138" s="633">
        <v>76</v>
      </c>
    </row>
    <row r="139" spans="1:32" ht="6" customHeight="1" x14ac:dyDescent="0.2">
      <c r="A139" s="7"/>
      <c r="B139" s="534"/>
      <c r="C139" s="537"/>
      <c r="D139" s="537"/>
      <c r="E139" s="535"/>
      <c r="F139" s="536"/>
      <c r="G139" s="534"/>
      <c r="H139" s="537"/>
      <c r="I139" s="537"/>
      <c r="J139" s="535"/>
      <c r="K139" s="536"/>
      <c r="L139" s="534"/>
      <c r="M139" s="537"/>
      <c r="N139" s="537"/>
      <c r="O139" s="535"/>
      <c r="P139" s="570"/>
      <c r="Q139" s="534"/>
      <c r="R139" s="537"/>
      <c r="S139" s="566"/>
      <c r="T139" s="535"/>
      <c r="U139" s="570"/>
      <c r="V139" s="534"/>
      <c r="W139" s="566"/>
      <c r="X139" s="566"/>
      <c r="Y139" s="535"/>
      <c r="Z139" s="570"/>
      <c r="AA139" s="534"/>
      <c r="AB139" s="566"/>
      <c r="AC139" s="566"/>
      <c r="AD139" s="535"/>
      <c r="AE139" s="570"/>
      <c r="AF139" s="634"/>
    </row>
    <row r="140" spans="1:32" s="1" customFormat="1" ht="14.1" customHeight="1" x14ac:dyDescent="0.2">
      <c r="A140" s="4" t="s">
        <v>3</v>
      </c>
      <c r="B140" s="538">
        <v>1435.3999999999999</v>
      </c>
      <c r="C140" s="539">
        <v>1200.0999999999999</v>
      </c>
      <c r="D140" s="539">
        <v>1291.1999999999998</v>
      </c>
      <c r="E140" s="540">
        <v>1246.2</v>
      </c>
      <c r="F140" s="541">
        <v>5172.8999999999987</v>
      </c>
      <c r="G140" s="538">
        <v>1606.1</v>
      </c>
      <c r="H140" s="539">
        <v>1389.6999999999998</v>
      </c>
      <c r="I140" s="539">
        <v>1495.4</v>
      </c>
      <c r="J140" s="540">
        <v>1457.5</v>
      </c>
      <c r="K140" s="541">
        <v>5948.7000000000007</v>
      </c>
      <c r="L140" s="538">
        <v>2121.1999999999998</v>
      </c>
      <c r="M140" s="539">
        <v>1737.9</v>
      </c>
      <c r="N140" s="539">
        <v>1737.5000000000002</v>
      </c>
      <c r="O140" s="540">
        <v>1695.1</v>
      </c>
      <c r="P140" s="571">
        <v>7291.6999999999989</v>
      </c>
      <c r="Q140" s="538">
        <v>2375</v>
      </c>
      <c r="R140" s="539">
        <v>2083.4</v>
      </c>
      <c r="S140" s="539">
        <v>2121.6999999999998</v>
      </c>
      <c r="T140" s="540">
        <v>2047.5</v>
      </c>
      <c r="U140" s="571">
        <v>8627.6</v>
      </c>
      <c r="V140" s="538">
        <v>2838.4</v>
      </c>
      <c r="W140" s="539">
        <v>2374.4</v>
      </c>
      <c r="X140" s="539">
        <v>2374</v>
      </c>
      <c r="Y140" s="540">
        <v>2296.8000000000002</v>
      </c>
      <c r="Z140" s="571">
        <v>9883.6</v>
      </c>
      <c r="AA140" s="538">
        <v>3308</v>
      </c>
      <c r="AB140" s="539">
        <v>2781</v>
      </c>
      <c r="AC140" s="539">
        <v>2930</v>
      </c>
      <c r="AD140" s="540">
        <v>3149</v>
      </c>
      <c r="AE140" s="571">
        <v>12168</v>
      </c>
      <c r="AF140" s="635">
        <v>4286</v>
      </c>
    </row>
    <row r="141" spans="1:32" ht="6" customHeight="1" x14ac:dyDescent="0.2">
      <c r="A141" s="3"/>
      <c r="B141" s="534"/>
      <c r="C141" s="537"/>
      <c r="D141" s="537"/>
      <c r="E141" s="535"/>
      <c r="F141" s="536"/>
      <c r="G141" s="534"/>
      <c r="H141" s="537"/>
      <c r="I141" s="537"/>
      <c r="J141" s="535"/>
      <c r="K141" s="536"/>
      <c r="L141" s="534"/>
      <c r="M141" s="537"/>
      <c r="N141" s="537"/>
      <c r="O141" s="535"/>
      <c r="P141" s="570"/>
      <c r="Q141" s="534"/>
      <c r="R141" s="537"/>
      <c r="S141" s="566"/>
      <c r="T141" s="535"/>
      <c r="U141" s="570"/>
      <c r="V141" s="534"/>
      <c r="W141" s="566"/>
      <c r="X141" s="566"/>
      <c r="Y141" s="535"/>
      <c r="Z141" s="570"/>
      <c r="AA141" s="534"/>
      <c r="AB141" s="566"/>
      <c r="AC141" s="566"/>
      <c r="AD141" s="535"/>
      <c r="AE141" s="570"/>
      <c r="AF141" s="634"/>
    </row>
    <row r="142" spans="1:32" x14ac:dyDescent="0.2">
      <c r="A142" s="3" t="s">
        <v>4</v>
      </c>
      <c r="B142" s="528">
        <v>738.8</v>
      </c>
      <c r="C142" s="478">
        <v>651.19999999999993</v>
      </c>
      <c r="D142" s="478">
        <v>709.4</v>
      </c>
      <c r="E142" s="484">
        <v>713.3</v>
      </c>
      <c r="F142" s="529">
        <v>2812.7</v>
      </c>
      <c r="G142" s="528">
        <v>807.49999999999989</v>
      </c>
      <c r="H142" s="478">
        <v>759.3</v>
      </c>
      <c r="I142" s="478">
        <v>815.4</v>
      </c>
      <c r="J142" s="484">
        <v>804.3</v>
      </c>
      <c r="K142" s="529">
        <v>3186.5</v>
      </c>
      <c r="L142" s="528">
        <v>1051.6000000000001</v>
      </c>
      <c r="M142" s="478">
        <v>943.2</v>
      </c>
      <c r="N142" s="478">
        <v>931.5</v>
      </c>
      <c r="O142" s="484">
        <v>907.3</v>
      </c>
      <c r="P142" s="568">
        <v>3833.6000000000008</v>
      </c>
      <c r="Q142" s="528">
        <v>1147.1999999999998</v>
      </c>
      <c r="R142" s="478">
        <v>1117.9000000000001</v>
      </c>
      <c r="S142" s="478">
        <v>1138.7</v>
      </c>
      <c r="T142" s="484">
        <v>1093.4000000000001</v>
      </c>
      <c r="U142" s="568">
        <v>4497.2000000000007</v>
      </c>
      <c r="V142" s="528">
        <v>1392.2</v>
      </c>
      <c r="W142" s="478">
        <v>1277.3</v>
      </c>
      <c r="X142" s="478">
        <v>1258.7</v>
      </c>
      <c r="Y142" s="484">
        <v>1211.4000000000001</v>
      </c>
      <c r="Z142" s="568">
        <v>5139.6000000000004</v>
      </c>
      <c r="AA142" s="528">
        <v>1543</v>
      </c>
      <c r="AB142" s="478">
        <v>1420</v>
      </c>
      <c r="AC142" s="478">
        <v>1549</v>
      </c>
      <c r="AD142" s="484">
        <v>1668</v>
      </c>
      <c r="AE142" s="568">
        <v>6180</v>
      </c>
      <c r="AF142" s="633">
        <v>2100</v>
      </c>
    </row>
    <row r="143" spans="1:32" x14ac:dyDescent="0.2">
      <c r="A143" s="3" t="s">
        <v>10</v>
      </c>
      <c r="B143" s="528">
        <v>201.1</v>
      </c>
      <c r="C143" s="478">
        <v>157.6</v>
      </c>
      <c r="D143" s="478">
        <v>150.20000000000002</v>
      </c>
      <c r="E143" s="484">
        <v>159.89999999999998</v>
      </c>
      <c r="F143" s="529">
        <v>668.80000000000007</v>
      </c>
      <c r="G143" s="528">
        <v>168.9</v>
      </c>
      <c r="H143" s="478">
        <v>172.9</v>
      </c>
      <c r="I143" s="478">
        <v>187.6</v>
      </c>
      <c r="J143" s="484">
        <v>214.70000000000002</v>
      </c>
      <c r="K143" s="529">
        <v>744.1</v>
      </c>
      <c r="L143" s="528">
        <v>225.60000000000002</v>
      </c>
      <c r="M143" s="478">
        <v>239.20000000000002</v>
      </c>
      <c r="N143" s="478">
        <v>245.7</v>
      </c>
      <c r="O143" s="484">
        <v>256.89999999999998</v>
      </c>
      <c r="P143" s="568">
        <v>967.40000000000009</v>
      </c>
      <c r="Q143" s="528">
        <v>269.39999999999998</v>
      </c>
      <c r="R143" s="478">
        <v>296.2</v>
      </c>
      <c r="S143" s="478">
        <v>295</v>
      </c>
      <c r="T143" s="484">
        <v>307.2</v>
      </c>
      <c r="U143" s="568">
        <v>1167.8</v>
      </c>
      <c r="V143" s="528">
        <v>314.2</v>
      </c>
      <c r="W143" s="478">
        <v>312.29999999999995</v>
      </c>
      <c r="X143" s="478">
        <v>317.5</v>
      </c>
      <c r="Y143" s="484">
        <v>325.10000000000002</v>
      </c>
      <c r="Z143" s="568">
        <v>1269.1000000000001</v>
      </c>
      <c r="AA143" s="528">
        <v>328</v>
      </c>
      <c r="AB143" s="478">
        <v>347</v>
      </c>
      <c r="AC143" s="478">
        <v>400</v>
      </c>
      <c r="AD143" s="484">
        <v>466</v>
      </c>
      <c r="AE143" s="568">
        <v>1541</v>
      </c>
      <c r="AF143" s="633">
        <v>467</v>
      </c>
    </row>
    <row r="144" spans="1:32" x14ac:dyDescent="0.2">
      <c r="A144" s="3" t="s">
        <v>5</v>
      </c>
      <c r="B144" s="528">
        <v>17.600000000000001</v>
      </c>
      <c r="C144" s="478">
        <v>17.8</v>
      </c>
      <c r="D144" s="478">
        <v>18.3</v>
      </c>
      <c r="E144" s="484">
        <v>19.8</v>
      </c>
      <c r="F144" s="529">
        <v>73.5</v>
      </c>
      <c r="G144" s="528">
        <v>20.3</v>
      </c>
      <c r="H144" s="478">
        <v>21.1</v>
      </c>
      <c r="I144" s="478">
        <v>21.5</v>
      </c>
      <c r="J144" s="484">
        <v>22.7</v>
      </c>
      <c r="K144" s="529">
        <v>85.6</v>
      </c>
      <c r="L144" s="528">
        <v>24.099999999999998</v>
      </c>
      <c r="M144" s="478">
        <v>26</v>
      </c>
      <c r="N144" s="478">
        <v>24.1</v>
      </c>
      <c r="O144" s="484">
        <v>26.9</v>
      </c>
      <c r="P144" s="568">
        <v>101.1</v>
      </c>
      <c r="Q144" s="528">
        <v>27.799999999999997</v>
      </c>
      <c r="R144" s="478">
        <v>30.1</v>
      </c>
      <c r="S144" s="478">
        <v>32.799999999999997</v>
      </c>
      <c r="T144" s="484">
        <v>32.799999999999997</v>
      </c>
      <c r="U144" s="568">
        <v>123.5</v>
      </c>
      <c r="V144" s="528">
        <v>32.799999999999997</v>
      </c>
      <c r="W144" s="478">
        <v>32.299999999999997</v>
      </c>
      <c r="X144" s="478">
        <v>34</v>
      </c>
      <c r="Y144" s="484">
        <v>34</v>
      </c>
      <c r="Z144" s="568">
        <v>133.1</v>
      </c>
      <c r="AA144" s="528">
        <v>33</v>
      </c>
      <c r="AB144" s="478">
        <v>38</v>
      </c>
      <c r="AC144" s="478">
        <v>42</v>
      </c>
      <c r="AD144" s="484">
        <v>45</v>
      </c>
      <c r="AE144" s="568">
        <v>158</v>
      </c>
      <c r="AF144" s="633">
        <v>49</v>
      </c>
    </row>
    <row r="145" spans="1:32" x14ac:dyDescent="0.2">
      <c r="A145" s="3" t="s">
        <v>6</v>
      </c>
      <c r="B145" s="528">
        <v>0</v>
      </c>
      <c r="C145" s="478">
        <v>0</v>
      </c>
      <c r="D145" s="478">
        <v>0</v>
      </c>
      <c r="E145" s="484">
        <v>0</v>
      </c>
      <c r="F145" s="529">
        <v>0</v>
      </c>
      <c r="G145" s="528">
        <v>0</v>
      </c>
      <c r="H145" s="478">
        <v>0</v>
      </c>
      <c r="I145" s="478">
        <v>0</v>
      </c>
      <c r="J145" s="484">
        <v>0</v>
      </c>
      <c r="K145" s="529">
        <v>0</v>
      </c>
      <c r="L145" s="528">
        <v>0</v>
      </c>
      <c r="M145" s="478">
        <v>0</v>
      </c>
      <c r="N145" s="478">
        <v>0</v>
      </c>
      <c r="O145" s="484">
        <v>0</v>
      </c>
      <c r="P145" s="568">
        <v>0</v>
      </c>
      <c r="Q145" s="528">
        <v>0</v>
      </c>
      <c r="R145" s="478">
        <v>0</v>
      </c>
      <c r="S145" s="478">
        <v>0</v>
      </c>
      <c r="T145" s="484">
        <v>0</v>
      </c>
      <c r="U145" s="568">
        <v>0</v>
      </c>
      <c r="V145" s="528">
        <v>0</v>
      </c>
      <c r="W145" s="478">
        <v>0</v>
      </c>
      <c r="X145" s="478">
        <v>0</v>
      </c>
      <c r="Y145" s="484">
        <v>0</v>
      </c>
      <c r="Z145" s="568">
        <v>0</v>
      </c>
      <c r="AA145" s="528">
        <v>0</v>
      </c>
      <c r="AB145" s="478">
        <v>0</v>
      </c>
      <c r="AC145" s="478">
        <v>0</v>
      </c>
      <c r="AD145" s="484">
        <v>0</v>
      </c>
      <c r="AE145" s="568">
        <v>0</v>
      </c>
      <c r="AF145" s="633">
        <v>0</v>
      </c>
    </row>
    <row r="146" spans="1:32" x14ac:dyDescent="0.2">
      <c r="A146" s="3" t="s">
        <v>17</v>
      </c>
      <c r="B146" s="528">
        <v>10.5</v>
      </c>
      <c r="C146" s="478">
        <v>7.6000000000000005</v>
      </c>
      <c r="D146" s="478">
        <v>5.6999999999999993</v>
      </c>
      <c r="E146" s="484">
        <v>8.1999999999999993</v>
      </c>
      <c r="F146" s="529">
        <v>31.999999999999996</v>
      </c>
      <c r="G146" s="528">
        <v>8.8000000000000007</v>
      </c>
      <c r="H146" s="478">
        <v>8.9</v>
      </c>
      <c r="I146" s="478">
        <v>7.9000000000000021</v>
      </c>
      <c r="J146" s="484">
        <v>9.1000000000000014</v>
      </c>
      <c r="K146" s="529">
        <v>34.700000000000017</v>
      </c>
      <c r="L146" s="528">
        <v>9.2000000000000011</v>
      </c>
      <c r="M146" s="478">
        <v>13.800000000000004</v>
      </c>
      <c r="N146" s="478">
        <v>19.200000000000003</v>
      </c>
      <c r="O146" s="484">
        <v>18</v>
      </c>
      <c r="P146" s="568">
        <v>60.2</v>
      </c>
      <c r="Q146" s="528">
        <v>19.600000000000001</v>
      </c>
      <c r="R146" s="478">
        <v>19.700000000000003</v>
      </c>
      <c r="S146" s="478">
        <v>17.799999999999997</v>
      </c>
      <c r="T146" s="484">
        <v>19</v>
      </c>
      <c r="U146" s="568">
        <v>76.100000000000023</v>
      </c>
      <c r="V146" s="528">
        <v>18.7</v>
      </c>
      <c r="W146" s="478">
        <v>14.7</v>
      </c>
      <c r="X146" s="478">
        <v>13.700000000000001</v>
      </c>
      <c r="Y146" s="484">
        <v>14.700000000000003</v>
      </c>
      <c r="Z146" s="568">
        <v>61.800000000000004</v>
      </c>
      <c r="AA146" s="528">
        <v>12</v>
      </c>
      <c r="AB146" s="478">
        <v>11</v>
      </c>
      <c r="AC146" s="478">
        <v>12</v>
      </c>
      <c r="AD146" s="484">
        <v>13</v>
      </c>
      <c r="AE146" s="568">
        <v>48</v>
      </c>
      <c r="AF146" s="633">
        <v>13</v>
      </c>
    </row>
    <row r="147" spans="1:32" ht="6" customHeight="1" x14ac:dyDescent="0.2">
      <c r="A147" s="7"/>
      <c r="B147" s="534"/>
      <c r="C147" s="537"/>
      <c r="D147" s="537"/>
      <c r="E147" s="535"/>
      <c r="F147" s="536"/>
      <c r="G147" s="534"/>
      <c r="H147" s="537"/>
      <c r="I147" s="537"/>
      <c r="J147" s="535"/>
      <c r="K147" s="536"/>
      <c r="L147" s="534"/>
      <c r="M147" s="537"/>
      <c r="N147" s="537"/>
      <c r="O147" s="535"/>
      <c r="P147" s="570"/>
      <c r="Q147" s="534"/>
      <c r="R147" s="537"/>
      <c r="S147" s="566"/>
      <c r="T147" s="535"/>
      <c r="U147" s="570"/>
      <c r="V147" s="534"/>
      <c r="W147" s="566"/>
      <c r="X147" s="566"/>
      <c r="Y147" s="535"/>
      <c r="Z147" s="570"/>
      <c r="AA147" s="534"/>
      <c r="AB147" s="566"/>
      <c r="AC147" s="566"/>
      <c r="AD147" s="535"/>
      <c r="AE147" s="570"/>
      <c r="AF147" s="634"/>
    </row>
    <row r="148" spans="1:32" s="1" customFormat="1" ht="14.1" customHeight="1" x14ac:dyDescent="0.2">
      <c r="A148" s="4" t="s">
        <v>7</v>
      </c>
      <c r="B148" s="546">
        <v>968</v>
      </c>
      <c r="C148" s="547">
        <v>834.19999999999982</v>
      </c>
      <c r="D148" s="547">
        <v>883.59999999999991</v>
      </c>
      <c r="E148" s="548">
        <v>901.2</v>
      </c>
      <c r="F148" s="549">
        <v>3587</v>
      </c>
      <c r="G148" s="546">
        <v>1005.5000000000001</v>
      </c>
      <c r="H148" s="547">
        <v>962.20000000000027</v>
      </c>
      <c r="I148" s="547">
        <v>1032.3999999999999</v>
      </c>
      <c r="J148" s="548">
        <v>1050.8000000000002</v>
      </c>
      <c r="K148" s="549">
        <v>4050.900000000001</v>
      </c>
      <c r="L148" s="546">
        <v>1310.5</v>
      </c>
      <c r="M148" s="547">
        <v>1222.2000000000003</v>
      </c>
      <c r="N148" s="547">
        <v>1220.4999999999995</v>
      </c>
      <c r="O148" s="548">
        <v>1209.0999999999999</v>
      </c>
      <c r="P148" s="572">
        <v>4962.3</v>
      </c>
      <c r="Q148" s="546">
        <v>1464</v>
      </c>
      <c r="R148" s="547">
        <v>1463.9</v>
      </c>
      <c r="S148" s="547">
        <v>1484.3000000000002</v>
      </c>
      <c r="T148" s="548">
        <v>1452.4</v>
      </c>
      <c r="U148" s="572">
        <v>5864.6</v>
      </c>
      <c r="V148" s="546">
        <v>1757.9</v>
      </c>
      <c r="W148" s="547">
        <v>1636.6</v>
      </c>
      <c r="X148" s="547">
        <v>1623.9</v>
      </c>
      <c r="Y148" s="548">
        <v>1585.2</v>
      </c>
      <c r="Z148" s="572">
        <v>6603.6</v>
      </c>
      <c r="AA148" s="546">
        <v>1916</v>
      </c>
      <c r="AB148" s="547">
        <v>1816</v>
      </c>
      <c r="AC148" s="547">
        <v>2003</v>
      </c>
      <c r="AD148" s="548">
        <v>2192</v>
      </c>
      <c r="AE148" s="572">
        <v>7927</v>
      </c>
      <c r="AF148" s="636">
        <v>2629</v>
      </c>
    </row>
    <row r="149" spans="1:32" ht="6" customHeight="1" x14ac:dyDescent="0.2">
      <c r="A149" s="3"/>
      <c r="B149" s="528"/>
      <c r="C149" s="478"/>
      <c r="D149" s="478"/>
      <c r="E149" s="484"/>
      <c r="F149" s="529"/>
      <c r="G149" s="528"/>
      <c r="H149" s="478"/>
      <c r="I149" s="478"/>
      <c r="J149" s="484"/>
      <c r="K149" s="529"/>
      <c r="L149" s="528"/>
      <c r="M149" s="478"/>
      <c r="N149" s="478"/>
      <c r="O149" s="484"/>
      <c r="P149" s="568"/>
      <c r="Q149" s="528"/>
      <c r="R149" s="478"/>
      <c r="S149" s="478"/>
      <c r="T149" s="484"/>
      <c r="U149" s="568"/>
      <c r="V149" s="528"/>
      <c r="W149" s="478"/>
      <c r="X149" s="478"/>
      <c r="Y149" s="484"/>
      <c r="Z149" s="568"/>
      <c r="AA149" s="528"/>
      <c r="AB149" s="478"/>
      <c r="AC149" s="478"/>
      <c r="AD149" s="484"/>
      <c r="AE149" s="568"/>
      <c r="AF149" s="633"/>
    </row>
    <row r="150" spans="1:32" x14ac:dyDescent="0.2">
      <c r="A150" s="7" t="s">
        <v>14</v>
      </c>
      <c r="B150" s="528">
        <v>467.4</v>
      </c>
      <c r="C150" s="478">
        <v>365.90000000000009</v>
      </c>
      <c r="D150" s="478">
        <v>407.59999999999997</v>
      </c>
      <c r="E150" s="484">
        <v>344.99999999999994</v>
      </c>
      <c r="F150" s="529">
        <v>1585.8999999999983</v>
      </c>
      <c r="G150" s="528">
        <v>600.59999999999968</v>
      </c>
      <c r="H150" s="478">
        <v>427.4999999999996</v>
      </c>
      <c r="I150" s="478">
        <v>463.00000000000023</v>
      </c>
      <c r="J150" s="484">
        <v>406.70000000000005</v>
      </c>
      <c r="K150" s="529">
        <v>1897.8000000000002</v>
      </c>
      <c r="L150" s="528">
        <v>810.69999999999982</v>
      </c>
      <c r="M150" s="478">
        <v>515.69999999999982</v>
      </c>
      <c r="N150" s="478">
        <v>517.00000000000068</v>
      </c>
      <c r="O150" s="484">
        <v>486</v>
      </c>
      <c r="P150" s="568">
        <v>2329.3999999999992</v>
      </c>
      <c r="Q150" s="528">
        <v>910.99999999999989</v>
      </c>
      <c r="R150" s="478">
        <v>619.5</v>
      </c>
      <c r="S150" s="478">
        <v>637.39999999999975</v>
      </c>
      <c r="T150" s="484">
        <v>595.09999999999991</v>
      </c>
      <c r="U150" s="568">
        <v>2763</v>
      </c>
      <c r="V150" s="528">
        <v>1080.5</v>
      </c>
      <c r="W150" s="478">
        <v>737.8000000000003</v>
      </c>
      <c r="X150" s="478">
        <v>750.09999999999991</v>
      </c>
      <c r="Y150" s="484">
        <v>711.59999999999991</v>
      </c>
      <c r="Z150" s="568">
        <v>3280.0000000000009</v>
      </c>
      <c r="AA150" s="528">
        <v>1392</v>
      </c>
      <c r="AB150" s="478">
        <v>965</v>
      </c>
      <c r="AC150" s="478">
        <v>927</v>
      </c>
      <c r="AD150" s="484">
        <v>957</v>
      </c>
      <c r="AE150" s="568">
        <v>4241</v>
      </c>
      <c r="AF150" s="633">
        <v>1657</v>
      </c>
    </row>
    <row r="151" spans="1:32" x14ac:dyDescent="0.2">
      <c r="A151" s="7" t="s">
        <v>11</v>
      </c>
      <c r="B151" s="528">
        <v>112.7</v>
      </c>
      <c r="C151" s="478">
        <v>85.5</v>
      </c>
      <c r="D151" s="478">
        <v>100.8</v>
      </c>
      <c r="E151" s="484">
        <v>80.599999999999994</v>
      </c>
      <c r="F151" s="529">
        <v>379.6</v>
      </c>
      <c r="G151" s="528">
        <v>143.80000000000001</v>
      </c>
      <c r="H151" s="478">
        <v>102.5</v>
      </c>
      <c r="I151" s="478">
        <v>110.2</v>
      </c>
      <c r="J151" s="484">
        <v>98</v>
      </c>
      <c r="K151" s="529">
        <v>454.5</v>
      </c>
      <c r="L151" s="528">
        <v>197.39999999999998</v>
      </c>
      <c r="M151" s="478">
        <v>124.80000000000001</v>
      </c>
      <c r="N151" s="478">
        <v>125.6</v>
      </c>
      <c r="O151" s="484">
        <v>118.10000000000001</v>
      </c>
      <c r="P151" s="568">
        <v>565.9</v>
      </c>
      <c r="Q151" s="528">
        <v>229.7</v>
      </c>
      <c r="R151" s="478">
        <v>157.19999999999999</v>
      </c>
      <c r="S151" s="478">
        <v>160.30000000000001</v>
      </c>
      <c r="T151" s="484">
        <v>150</v>
      </c>
      <c r="U151" s="568">
        <v>697.2</v>
      </c>
      <c r="V151" s="528">
        <v>275</v>
      </c>
      <c r="W151" s="478">
        <v>187.10000000000002</v>
      </c>
      <c r="X151" s="478">
        <v>189.2</v>
      </c>
      <c r="Y151" s="484">
        <v>181.1</v>
      </c>
      <c r="Z151" s="568">
        <v>832.39999999999986</v>
      </c>
      <c r="AA151" s="528">
        <v>356</v>
      </c>
      <c r="AB151" s="478">
        <v>247</v>
      </c>
      <c r="AC151" s="478">
        <v>236</v>
      </c>
      <c r="AD151" s="484">
        <v>243</v>
      </c>
      <c r="AE151" s="568">
        <v>1082</v>
      </c>
      <c r="AF151" s="633">
        <v>424</v>
      </c>
    </row>
    <row r="152" spans="1:32" ht="6" customHeight="1" x14ac:dyDescent="0.2">
      <c r="A152" s="7"/>
      <c r="B152" s="534"/>
      <c r="C152" s="537"/>
      <c r="D152" s="537"/>
      <c r="E152" s="535"/>
      <c r="F152" s="536"/>
      <c r="G152" s="534"/>
      <c r="H152" s="537"/>
      <c r="I152" s="537"/>
      <c r="J152" s="535"/>
      <c r="K152" s="536"/>
      <c r="L152" s="534"/>
      <c r="M152" s="537"/>
      <c r="N152" s="537"/>
      <c r="O152" s="535"/>
      <c r="P152" s="570"/>
      <c r="Q152" s="534"/>
      <c r="R152" s="537"/>
      <c r="S152" s="566"/>
      <c r="T152" s="535"/>
      <c r="U152" s="570"/>
      <c r="V152" s="534"/>
      <c r="W152" s="566"/>
      <c r="X152" s="566"/>
      <c r="Y152" s="535"/>
      <c r="Z152" s="570"/>
      <c r="AA152" s="534"/>
      <c r="AB152" s="566"/>
      <c r="AC152" s="566"/>
      <c r="AD152" s="535"/>
      <c r="AE152" s="570"/>
      <c r="AF152" s="634"/>
    </row>
    <row r="153" spans="1:32" x14ac:dyDescent="0.2">
      <c r="A153" s="7" t="s">
        <v>15</v>
      </c>
      <c r="B153" s="528">
        <v>354.7</v>
      </c>
      <c r="C153" s="478">
        <v>280.40000000000009</v>
      </c>
      <c r="D153" s="478">
        <v>306.79999999999995</v>
      </c>
      <c r="E153" s="484">
        <v>264.39999999999998</v>
      </c>
      <c r="F153" s="529">
        <v>1206.2999999999984</v>
      </c>
      <c r="G153" s="528">
        <v>456.79999999999973</v>
      </c>
      <c r="H153" s="478">
        <v>324.9999999999996</v>
      </c>
      <c r="I153" s="478">
        <v>352.80000000000018</v>
      </c>
      <c r="J153" s="484">
        <v>308.70000000000005</v>
      </c>
      <c r="K153" s="529">
        <v>1443.3000000000002</v>
      </c>
      <c r="L153" s="528">
        <v>613.29999999999984</v>
      </c>
      <c r="M153" s="478">
        <v>390.89999999999986</v>
      </c>
      <c r="N153" s="478">
        <v>391.40000000000077</v>
      </c>
      <c r="O153" s="484">
        <v>367.9</v>
      </c>
      <c r="P153" s="568">
        <v>1763.4999999999991</v>
      </c>
      <c r="Q153" s="528">
        <v>681.29999999999984</v>
      </c>
      <c r="R153" s="478">
        <v>462.3</v>
      </c>
      <c r="S153" s="478">
        <v>477.09999999999974</v>
      </c>
      <c r="T153" s="484">
        <v>445.09999999999991</v>
      </c>
      <c r="U153" s="568">
        <v>2065.8000000000002</v>
      </c>
      <c r="V153" s="528">
        <v>805.5</v>
      </c>
      <c r="W153" s="478">
        <v>550.70000000000027</v>
      </c>
      <c r="X153" s="478">
        <v>560.9</v>
      </c>
      <c r="Y153" s="484">
        <v>530.49999999999989</v>
      </c>
      <c r="Z153" s="568">
        <v>2447.6000000000013</v>
      </c>
      <c r="AA153" s="528">
        <v>1036</v>
      </c>
      <c r="AB153" s="478">
        <v>718</v>
      </c>
      <c r="AC153" s="478">
        <v>691</v>
      </c>
      <c r="AD153" s="484">
        <v>714</v>
      </c>
      <c r="AE153" s="568">
        <v>3159</v>
      </c>
      <c r="AF153" s="633">
        <v>1233</v>
      </c>
    </row>
    <row r="154" spans="1:32" x14ac:dyDescent="0.2">
      <c r="A154" s="64" t="s">
        <v>107</v>
      </c>
      <c r="B154" s="528"/>
      <c r="C154" s="478"/>
      <c r="D154" s="478"/>
      <c r="E154" s="484"/>
      <c r="F154" s="529"/>
      <c r="G154" s="528"/>
      <c r="H154" s="478"/>
      <c r="I154" s="478"/>
      <c r="J154" s="484"/>
      <c r="K154" s="529"/>
      <c r="L154" s="528"/>
      <c r="M154" s="478"/>
      <c r="N154" s="478"/>
      <c r="O154" s="484"/>
      <c r="P154" s="568"/>
      <c r="Q154" s="528"/>
      <c r="R154" s="478"/>
      <c r="S154" s="478"/>
      <c r="T154" s="484"/>
      <c r="U154" s="568"/>
      <c r="V154" s="528"/>
      <c r="W154" s="478"/>
      <c r="X154" s="478"/>
      <c r="Y154" s="484"/>
      <c r="Z154" s="568"/>
      <c r="AA154" s="528"/>
      <c r="AB154" s="478"/>
      <c r="AC154" s="478"/>
      <c r="AD154" s="484"/>
      <c r="AE154" s="568"/>
      <c r="AF154" s="633"/>
    </row>
    <row r="155" spans="1:32" x14ac:dyDescent="0.2">
      <c r="A155" s="64" t="s">
        <v>79</v>
      </c>
      <c r="B155" s="528">
        <v>0.7</v>
      </c>
      <c r="C155" s="478">
        <v>1.5</v>
      </c>
      <c r="D155" s="478">
        <v>0.9</v>
      </c>
      <c r="E155" s="484">
        <v>1.8</v>
      </c>
      <c r="F155" s="529">
        <v>4.9000000000000004</v>
      </c>
      <c r="G155" s="528">
        <v>1.8</v>
      </c>
      <c r="H155" s="478">
        <v>2.6</v>
      </c>
      <c r="I155" s="478">
        <v>1.2</v>
      </c>
      <c r="J155" s="484">
        <v>2.8</v>
      </c>
      <c r="K155" s="529">
        <v>8.4</v>
      </c>
      <c r="L155" s="528">
        <v>0.7</v>
      </c>
      <c r="M155" s="478">
        <v>1.4</v>
      </c>
      <c r="N155" s="478">
        <v>1.2</v>
      </c>
      <c r="O155" s="484">
        <v>1.1000000000000001</v>
      </c>
      <c r="P155" s="568">
        <v>4.4000000000000004</v>
      </c>
      <c r="Q155" s="528">
        <v>0.8</v>
      </c>
      <c r="R155" s="478">
        <v>2</v>
      </c>
      <c r="S155" s="478">
        <v>3.1</v>
      </c>
      <c r="T155" s="660">
        <v>0.4</v>
      </c>
      <c r="U155" s="568">
        <v>6.3000000000000007</v>
      </c>
      <c r="V155" s="528">
        <v>1.2999999999999998</v>
      </c>
      <c r="W155" s="478">
        <v>2</v>
      </c>
      <c r="X155" s="478">
        <v>1.5</v>
      </c>
      <c r="Y155" s="660">
        <v>-0.1</v>
      </c>
      <c r="Z155" s="568">
        <v>4.7</v>
      </c>
      <c r="AA155" s="528">
        <v>5</v>
      </c>
      <c r="AB155" s="659">
        <v>0</v>
      </c>
      <c r="AC155" s="478">
        <v>1</v>
      </c>
      <c r="AD155" s="484">
        <v>3</v>
      </c>
      <c r="AE155" s="568">
        <v>9</v>
      </c>
      <c r="AF155" s="633">
        <v>1</v>
      </c>
    </row>
    <row r="156" spans="1:32" ht="6" customHeight="1" x14ac:dyDescent="0.2">
      <c r="A156" s="7"/>
      <c r="B156" s="138"/>
      <c r="C156" s="423"/>
      <c r="D156" s="423"/>
      <c r="E156" s="143"/>
      <c r="F156" s="438"/>
      <c r="G156" s="138"/>
      <c r="H156" s="423"/>
      <c r="I156" s="423"/>
      <c r="J156" s="143"/>
      <c r="K156" s="438"/>
      <c r="L156" s="138"/>
      <c r="M156" s="423"/>
      <c r="N156" s="423"/>
      <c r="O156" s="143"/>
      <c r="P156" s="147"/>
      <c r="Q156" s="138"/>
      <c r="R156" s="423"/>
      <c r="S156" s="479"/>
      <c r="T156" s="143"/>
      <c r="U156" s="147"/>
      <c r="V156" s="138"/>
      <c r="W156" s="479"/>
      <c r="X156" s="479"/>
      <c r="Y156" s="143"/>
      <c r="Z156" s="147"/>
      <c r="AA156" s="138"/>
      <c r="AB156" s="136"/>
      <c r="AC156" s="479"/>
      <c r="AD156" s="143"/>
      <c r="AE156" s="147"/>
      <c r="AF156" s="500"/>
    </row>
    <row r="157" spans="1:32" ht="12.75" customHeight="1" x14ac:dyDescent="0.2">
      <c r="A157" s="4" t="s">
        <v>15</v>
      </c>
      <c r="B157" s="137"/>
      <c r="C157" s="136"/>
      <c r="D157" s="136"/>
      <c r="E157" s="139"/>
      <c r="F157" s="436"/>
      <c r="G157" s="137"/>
      <c r="H157" s="136"/>
      <c r="I157" s="136"/>
      <c r="J157" s="139"/>
      <c r="K157" s="436"/>
      <c r="L157" s="137"/>
      <c r="M157" s="136"/>
      <c r="N157" s="136"/>
      <c r="O157" s="139"/>
      <c r="P157" s="82"/>
      <c r="Q157" s="137"/>
      <c r="R157" s="136"/>
      <c r="S157" s="136"/>
      <c r="T157" s="139"/>
      <c r="U157" s="82"/>
      <c r="V157" s="137"/>
      <c r="W157" s="136"/>
      <c r="X157" s="136"/>
      <c r="Y157" s="139"/>
      <c r="Z157" s="82"/>
      <c r="AA157" s="137"/>
      <c r="AB157" s="136"/>
      <c r="AC157" s="136"/>
      <c r="AD157" s="139"/>
      <c r="AE157" s="82"/>
      <c r="AF157" s="372"/>
    </row>
    <row r="158" spans="1:32" s="1" customFormat="1" ht="14.1" customHeight="1" thickBot="1" x14ac:dyDescent="0.25">
      <c r="A158" s="4" t="s">
        <v>80</v>
      </c>
      <c r="B158" s="550">
        <v>354</v>
      </c>
      <c r="C158" s="551">
        <v>278.90000000000009</v>
      </c>
      <c r="D158" s="551">
        <v>305.89999999999998</v>
      </c>
      <c r="E158" s="552">
        <v>262.59999999999991</v>
      </c>
      <c r="F158" s="553">
        <v>1201.3999999999985</v>
      </c>
      <c r="G158" s="550">
        <v>454.99999999999977</v>
      </c>
      <c r="H158" s="551">
        <v>322.39999999999964</v>
      </c>
      <c r="I158" s="551">
        <v>351.60000000000019</v>
      </c>
      <c r="J158" s="552">
        <v>305.89999999999998</v>
      </c>
      <c r="K158" s="553">
        <v>1434.9</v>
      </c>
      <c r="L158" s="550">
        <v>612.59999999999991</v>
      </c>
      <c r="M158" s="551">
        <v>389.49999999999989</v>
      </c>
      <c r="N158" s="551">
        <v>390.20000000000073</v>
      </c>
      <c r="O158" s="552">
        <v>366.8</v>
      </c>
      <c r="P158" s="573">
        <v>1759.099999999999</v>
      </c>
      <c r="Q158" s="550">
        <v>680.49999999999989</v>
      </c>
      <c r="R158" s="551">
        <v>460.3</v>
      </c>
      <c r="S158" s="551">
        <v>473.99999999999972</v>
      </c>
      <c r="T158" s="552">
        <v>444.69999999999993</v>
      </c>
      <c r="U158" s="573">
        <v>2059.5</v>
      </c>
      <c r="V158" s="550">
        <v>804.2</v>
      </c>
      <c r="W158" s="551">
        <v>548.70000000000027</v>
      </c>
      <c r="X158" s="551">
        <v>559.4</v>
      </c>
      <c r="Y158" s="552">
        <v>530.59999999999991</v>
      </c>
      <c r="Z158" s="573">
        <v>2442.900000000001</v>
      </c>
      <c r="AA158" s="550">
        <v>1031</v>
      </c>
      <c r="AB158" s="551">
        <v>718</v>
      </c>
      <c r="AC158" s="551">
        <v>690</v>
      </c>
      <c r="AD158" s="552">
        <v>711</v>
      </c>
      <c r="AE158" s="573">
        <v>3150</v>
      </c>
      <c r="AF158" s="637">
        <v>1232</v>
      </c>
    </row>
    <row r="159" spans="1:32" ht="6" customHeight="1" thickTop="1" x14ac:dyDescent="0.2">
      <c r="A159" s="3"/>
      <c r="B159" s="74"/>
      <c r="C159" s="71"/>
      <c r="D159" s="71"/>
      <c r="E159" s="115"/>
      <c r="F159" s="449"/>
      <c r="G159" s="74"/>
      <c r="H159" s="71"/>
      <c r="I159" s="71"/>
      <c r="J159" s="115"/>
      <c r="K159" s="449"/>
      <c r="L159" s="74"/>
      <c r="M159" s="71"/>
      <c r="N159" s="71"/>
      <c r="O159" s="115"/>
      <c r="P159" s="86"/>
      <c r="Q159" s="74"/>
      <c r="R159" s="71"/>
      <c r="S159" s="71"/>
      <c r="T159" s="115"/>
      <c r="U159" s="86"/>
      <c r="V159" s="74"/>
      <c r="W159" s="71"/>
      <c r="X159" s="71"/>
      <c r="Y159" s="115"/>
      <c r="Z159" s="86"/>
      <c r="AA159" s="74"/>
      <c r="AB159" s="71"/>
      <c r="AC159" s="71"/>
      <c r="AD159" s="71"/>
      <c r="AE159" s="449"/>
      <c r="AF159" s="510"/>
    </row>
    <row r="160" spans="1:32" x14ac:dyDescent="0.2">
      <c r="A160" s="64" t="s">
        <v>16</v>
      </c>
      <c r="B160" s="259">
        <v>1.835</v>
      </c>
      <c r="C160" s="257">
        <v>1.44</v>
      </c>
      <c r="D160" s="257">
        <v>1.56</v>
      </c>
      <c r="E160" s="267">
        <v>1.33</v>
      </c>
      <c r="F160" s="462">
        <v>6.165</v>
      </c>
      <c r="G160" s="259">
        <v>2.2800000000000002</v>
      </c>
      <c r="H160" s="257">
        <v>1.57</v>
      </c>
      <c r="I160" s="257">
        <v>1.66</v>
      </c>
      <c r="J160" s="267">
        <v>1.44</v>
      </c>
      <c r="K160" s="440">
        <v>6.92</v>
      </c>
      <c r="L160" s="259">
        <v>2.87</v>
      </c>
      <c r="M160" s="257">
        <v>1.82</v>
      </c>
      <c r="N160" s="257">
        <v>1.82</v>
      </c>
      <c r="O160" s="267">
        <v>1.7</v>
      </c>
      <c r="P160" s="87">
        <v>8.19</v>
      </c>
      <c r="Q160" s="259">
        <v>3.14</v>
      </c>
      <c r="R160" s="257">
        <v>2.1</v>
      </c>
      <c r="S160" s="257">
        <v>2.15</v>
      </c>
      <c r="T160" s="267">
        <v>2.0099999999999998</v>
      </c>
      <c r="U160" s="87">
        <v>9.39</v>
      </c>
      <c r="V160" s="259">
        <v>3.625</v>
      </c>
      <c r="W160" s="257">
        <v>2.46</v>
      </c>
      <c r="X160" s="257">
        <v>2.5</v>
      </c>
      <c r="Y160" s="267">
        <v>2.2999999999999998</v>
      </c>
      <c r="Z160" s="494">
        <v>10.84</v>
      </c>
      <c r="AA160" s="520">
        <v>3.97</v>
      </c>
      <c r="AB160" s="521">
        <v>2.76</v>
      </c>
      <c r="AC160" s="521">
        <v>2.65</v>
      </c>
      <c r="AD160" s="490">
        <v>2.7349999999999999</v>
      </c>
      <c r="AE160" s="677">
        <v>12.102</v>
      </c>
      <c r="AF160" s="516">
        <v>4.74</v>
      </c>
    </row>
    <row r="161" spans="1:32" x14ac:dyDescent="0.2">
      <c r="A161" s="7" t="s">
        <v>42</v>
      </c>
      <c r="B161" s="260">
        <v>4.4999999999999998E-2</v>
      </c>
      <c r="C161" s="254">
        <v>0.33</v>
      </c>
      <c r="D161" s="254">
        <v>0.31</v>
      </c>
      <c r="E161" s="268">
        <v>0.28999999999999998</v>
      </c>
      <c r="F161" s="441">
        <v>0.22</v>
      </c>
      <c r="G161" s="260">
        <v>0.24</v>
      </c>
      <c r="H161" s="254">
        <v>0.09</v>
      </c>
      <c r="I161" s="254">
        <v>0.06</v>
      </c>
      <c r="J161" s="268">
        <v>0.08</v>
      </c>
      <c r="K161" s="441">
        <v>0.12</v>
      </c>
      <c r="L161" s="260">
        <v>0.26</v>
      </c>
      <c r="M161" s="254">
        <v>0.16</v>
      </c>
      <c r="N161" s="254">
        <v>0.1</v>
      </c>
      <c r="O161" s="268">
        <v>0.18</v>
      </c>
      <c r="P161" s="261">
        <v>0.18</v>
      </c>
      <c r="Q161" s="260">
        <v>0.09</v>
      </c>
      <c r="R161" s="254">
        <v>0.15</v>
      </c>
      <c r="S161" s="254">
        <v>0.16999999999999998</v>
      </c>
      <c r="T161" s="268">
        <v>0.16999999999999998</v>
      </c>
      <c r="U161" s="261">
        <v>0.15</v>
      </c>
      <c r="V161" s="260">
        <v>0.16</v>
      </c>
      <c r="W161" s="254">
        <v>0.17</v>
      </c>
      <c r="X161" s="254">
        <v>0.16</v>
      </c>
      <c r="Y161" s="268">
        <v>0.14000000000000001</v>
      </c>
      <c r="Z161" s="261">
        <v>0.15</v>
      </c>
      <c r="AA161" s="260">
        <v>0.1</v>
      </c>
      <c r="AB161" s="254">
        <v>0.12</v>
      </c>
      <c r="AC161" s="254">
        <v>0.06</v>
      </c>
      <c r="AD161" s="268">
        <v>0.19</v>
      </c>
      <c r="AE161" s="261">
        <v>0.12</v>
      </c>
      <c r="AF161" s="503">
        <v>0.19</v>
      </c>
    </row>
    <row r="162" spans="1:32" x14ac:dyDescent="0.2">
      <c r="A162" s="3" t="s">
        <v>43</v>
      </c>
      <c r="B162" s="260">
        <v>8.3299999999999999E-2</v>
      </c>
      <c r="C162" s="254">
        <v>6.3E-2</v>
      </c>
      <c r="D162" s="254">
        <v>8.2299999999999998E-2</v>
      </c>
      <c r="E162" s="268">
        <v>5.6099999999999997E-2</v>
      </c>
      <c r="F162" s="441">
        <v>7.1900000000000006E-2</v>
      </c>
      <c r="G162" s="260">
        <v>0.11890000000000001</v>
      </c>
      <c r="H162" s="254">
        <v>0.158</v>
      </c>
      <c r="I162" s="254">
        <v>0.15809999999999999</v>
      </c>
      <c r="J162" s="268">
        <v>0.1696</v>
      </c>
      <c r="K162" s="441">
        <v>0.15</v>
      </c>
      <c r="L162" s="260">
        <v>0.32069999999999999</v>
      </c>
      <c r="M162" s="254">
        <v>0.25059999999999999</v>
      </c>
      <c r="N162" s="254">
        <v>0.16189999999999999</v>
      </c>
      <c r="O162" s="268">
        <v>0.16300000000000001</v>
      </c>
      <c r="P162" s="261">
        <v>0.2258</v>
      </c>
      <c r="Q162" s="260">
        <v>0.1196</v>
      </c>
      <c r="R162" s="254">
        <v>0.1988</v>
      </c>
      <c r="S162" s="254">
        <v>0.22109999999999999</v>
      </c>
      <c r="T162" s="268">
        <v>0.2079</v>
      </c>
      <c r="U162" s="261">
        <v>0.1832</v>
      </c>
      <c r="V162" s="260">
        <v>0.1951</v>
      </c>
      <c r="W162" s="254">
        <v>0.13969999999999999</v>
      </c>
      <c r="X162" s="254">
        <v>0.11890000000000001</v>
      </c>
      <c r="Y162" s="268">
        <v>0.12180000000000001</v>
      </c>
      <c r="Z162" s="261">
        <v>0.14560000000000001</v>
      </c>
      <c r="AA162" s="260">
        <v>0.16539999999999999</v>
      </c>
      <c r="AB162" s="254">
        <v>0.17119999999999999</v>
      </c>
      <c r="AC162" s="254">
        <v>0.23419999999999999</v>
      </c>
      <c r="AD162" s="254">
        <v>0.371</v>
      </c>
      <c r="AE162" s="441">
        <v>0.2311</v>
      </c>
      <c r="AF162" s="503">
        <v>0.29559999999999997</v>
      </c>
    </row>
    <row r="163" spans="1:32" x14ac:dyDescent="0.2">
      <c r="A163" s="130" t="s">
        <v>36</v>
      </c>
      <c r="B163" s="260">
        <v>0.04</v>
      </c>
      <c r="C163" s="254">
        <v>0.01</v>
      </c>
      <c r="D163" s="254">
        <v>0.04</v>
      </c>
      <c r="E163" s="268">
        <v>0.03</v>
      </c>
      <c r="F163" s="441">
        <v>0.03</v>
      </c>
      <c r="G163" s="260">
        <v>0.05</v>
      </c>
      <c r="H163" s="254">
        <v>7.0000000000000007E-2</v>
      </c>
      <c r="I163" s="254">
        <v>0.09</v>
      </c>
      <c r="J163" s="268">
        <v>0.1</v>
      </c>
      <c r="K163" s="441">
        <v>0.08</v>
      </c>
      <c r="L163" s="260">
        <v>0.09</v>
      </c>
      <c r="M163" s="254">
        <v>0.11</v>
      </c>
      <c r="N163" s="254">
        <v>7.0000000000000007E-2</v>
      </c>
      <c r="O163" s="268">
        <v>0.1</v>
      </c>
      <c r="P163" s="261">
        <v>0.09</v>
      </c>
      <c r="Q163" s="260">
        <v>0.09</v>
      </c>
      <c r="R163" s="254">
        <v>0.1</v>
      </c>
      <c r="S163" s="254">
        <v>0.1</v>
      </c>
      <c r="T163" s="268">
        <v>7.0000000000000007E-2</v>
      </c>
      <c r="U163" s="261">
        <v>0.09</v>
      </c>
      <c r="V163" s="260">
        <v>0.09</v>
      </c>
      <c r="W163" s="254">
        <v>0.08</v>
      </c>
      <c r="X163" s="254">
        <v>0.05</v>
      </c>
      <c r="Y163" s="268">
        <v>0.08</v>
      </c>
      <c r="Z163" s="261">
        <v>7.0000000000000007E-2</v>
      </c>
      <c r="AA163" s="260">
        <v>0.09</v>
      </c>
      <c r="AB163" s="254">
        <v>0.05</v>
      </c>
      <c r="AC163" s="254">
        <v>0.04</v>
      </c>
      <c r="AD163" s="254">
        <v>0.04</v>
      </c>
      <c r="AE163" s="441">
        <v>0.05</v>
      </c>
      <c r="AF163" s="503">
        <v>0.04</v>
      </c>
    </row>
    <row r="164" spans="1:32" x14ac:dyDescent="0.2">
      <c r="A164" s="7" t="s">
        <v>25</v>
      </c>
      <c r="B164" s="260">
        <v>0.51470000000000005</v>
      </c>
      <c r="C164" s="254">
        <v>0.54259999999999997</v>
      </c>
      <c r="D164" s="254">
        <v>0.5494</v>
      </c>
      <c r="E164" s="268">
        <v>0.57240000000000002</v>
      </c>
      <c r="F164" s="441">
        <v>0.54369999999999996</v>
      </c>
      <c r="G164" s="260">
        <v>0.50280000000000002</v>
      </c>
      <c r="H164" s="254">
        <v>0.5464</v>
      </c>
      <c r="I164" s="254">
        <v>0.54530000000000001</v>
      </c>
      <c r="J164" s="268">
        <v>0.55179999999999996</v>
      </c>
      <c r="K164" s="441">
        <v>0.53569999999999995</v>
      </c>
      <c r="L164" s="260">
        <v>0.49580000000000002</v>
      </c>
      <c r="M164" s="254">
        <v>0.54269999999999996</v>
      </c>
      <c r="N164" s="254">
        <v>0.53610000000000002</v>
      </c>
      <c r="O164" s="268">
        <v>0.53520000000000001</v>
      </c>
      <c r="P164" s="261">
        <v>0.52569999999999995</v>
      </c>
      <c r="Q164" s="260">
        <v>0.48299999999999998</v>
      </c>
      <c r="R164" s="254">
        <v>0.53659999999999997</v>
      </c>
      <c r="S164" s="254">
        <v>0.53669999999999995</v>
      </c>
      <c r="T164" s="268">
        <v>0.53400000000000003</v>
      </c>
      <c r="U164" s="261">
        <v>0.52129999999999999</v>
      </c>
      <c r="V164" s="260">
        <v>0.49049999999999999</v>
      </c>
      <c r="W164" s="254">
        <v>0.53790000000000004</v>
      </c>
      <c r="X164" s="254">
        <v>0.5302</v>
      </c>
      <c r="Y164" s="268">
        <v>0.52739999999999998</v>
      </c>
      <c r="Z164" s="261">
        <v>0.52</v>
      </c>
      <c r="AA164" s="260">
        <v>0.46639999999999998</v>
      </c>
      <c r="AB164" s="254">
        <v>0.51060000000000005</v>
      </c>
      <c r="AC164" s="254">
        <v>0.52869999999999995</v>
      </c>
      <c r="AD164" s="254">
        <v>0.52969999999999995</v>
      </c>
      <c r="AE164" s="441">
        <v>0.50790000000000002</v>
      </c>
      <c r="AF164" s="503">
        <v>0.49</v>
      </c>
    </row>
    <row r="165" spans="1:32" x14ac:dyDescent="0.2">
      <c r="A165" s="7" t="s">
        <v>26</v>
      </c>
      <c r="B165" s="400">
        <v>0.1401</v>
      </c>
      <c r="C165" s="361">
        <v>0.1313</v>
      </c>
      <c r="D165" s="361">
        <v>0.1163</v>
      </c>
      <c r="E165" s="428">
        <v>0.1283</v>
      </c>
      <c r="F165" s="443">
        <v>0.1293</v>
      </c>
      <c r="G165" s="400">
        <v>0.1052</v>
      </c>
      <c r="H165" s="361">
        <v>0.1244</v>
      </c>
      <c r="I165" s="361">
        <v>0.1255</v>
      </c>
      <c r="J165" s="428">
        <v>0.14729999999999999</v>
      </c>
      <c r="K165" s="443">
        <v>0.12509999999999999</v>
      </c>
      <c r="L165" s="400">
        <v>0.10639999999999999</v>
      </c>
      <c r="M165" s="361">
        <v>0.1376</v>
      </c>
      <c r="N165" s="361">
        <v>0.1414</v>
      </c>
      <c r="O165" s="428">
        <v>0.15160000000000001</v>
      </c>
      <c r="P165" s="262">
        <v>0.13270000000000001</v>
      </c>
      <c r="Q165" s="400">
        <v>0.1134</v>
      </c>
      <c r="R165" s="361">
        <v>0.14219999999999999</v>
      </c>
      <c r="S165" s="361">
        <v>0.13900000000000001</v>
      </c>
      <c r="T165" s="428">
        <v>0.15</v>
      </c>
      <c r="U165" s="262">
        <v>0.13539999999999999</v>
      </c>
      <c r="V165" s="400">
        <v>0.11070000000000001</v>
      </c>
      <c r="W165" s="361">
        <v>0.13150000000000001</v>
      </c>
      <c r="X165" s="361">
        <v>0.13370000000000001</v>
      </c>
      <c r="Y165" s="428">
        <v>0.14149999999999999</v>
      </c>
      <c r="Z165" s="262">
        <v>0.12839999999999999</v>
      </c>
      <c r="AA165" s="400">
        <v>9.9199999999999997E-2</v>
      </c>
      <c r="AB165" s="361">
        <v>0.12479999999999999</v>
      </c>
      <c r="AC165" s="361">
        <v>0.13650000000000001</v>
      </c>
      <c r="AD165" s="361">
        <v>0.14799999999999999</v>
      </c>
      <c r="AE165" s="443">
        <v>0.12659999999999999</v>
      </c>
      <c r="AF165" s="505">
        <v>0.109</v>
      </c>
    </row>
    <row r="166" spans="1:32" x14ac:dyDescent="0.2">
      <c r="A166" s="3" t="s">
        <v>8</v>
      </c>
      <c r="B166" s="260">
        <v>0.24110000000000001</v>
      </c>
      <c r="C166" s="254">
        <v>0.23369999999999999</v>
      </c>
      <c r="D166" s="254">
        <v>0.24729999999999999</v>
      </c>
      <c r="E166" s="268">
        <v>0.2336</v>
      </c>
      <c r="F166" s="441">
        <v>0.2394</v>
      </c>
      <c r="G166" s="260">
        <v>0.2394</v>
      </c>
      <c r="H166" s="254">
        <v>0.23980000000000001</v>
      </c>
      <c r="I166" s="254">
        <v>0.23799999999999999</v>
      </c>
      <c r="J166" s="268">
        <v>0.24099999999999999</v>
      </c>
      <c r="K166" s="441">
        <v>0.23949999999999999</v>
      </c>
      <c r="L166" s="260">
        <v>0.24349999999999999</v>
      </c>
      <c r="M166" s="254">
        <v>0.24199999999999999</v>
      </c>
      <c r="N166" s="254">
        <v>0.2429</v>
      </c>
      <c r="O166" s="268">
        <v>0.24299999999999999</v>
      </c>
      <c r="P166" s="261">
        <v>0.2429</v>
      </c>
      <c r="Q166" s="260">
        <v>0.25209999999999999</v>
      </c>
      <c r="R166" s="254">
        <v>0.25380000000000003</v>
      </c>
      <c r="S166" s="254">
        <v>0.2515</v>
      </c>
      <c r="T166" s="268">
        <v>0.25209999999999999</v>
      </c>
      <c r="U166" s="261">
        <v>0.25230000000000002</v>
      </c>
      <c r="V166" s="260">
        <v>0.2545</v>
      </c>
      <c r="W166" s="254">
        <v>0.25359999999999999</v>
      </c>
      <c r="X166" s="254">
        <v>0.25219999999999998</v>
      </c>
      <c r="Y166" s="268">
        <v>0.2545</v>
      </c>
      <c r="Z166" s="261">
        <v>0.25380000000000003</v>
      </c>
      <c r="AA166" s="260">
        <v>0.25569999999999998</v>
      </c>
      <c r="AB166" s="254">
        <v>0.25600000000000001</v>
      </c>
      <c r="AC166" s="254">
        <v>0.25459999999999999</v>
      </c>
      <c r="AD166" s="254">
        <v>0.25390000000000001</v>
      </c>
      <c r="AE166" s="441">
        <v>0.25509999999999999</v>
      </c>
      <c r="AF166" s="503">
        <v>0.25590000000000002</v>
      </c>
    </row>
    <row r="167" spans="1:32" ht="6" customHeight="1" x14ac:dyDescent="0.2">
      <c r="A167" s="3"/>
      <c r="B167" s="260"/>
      <c r="C167" s="254"/>
      <c r="D167" s="254"/>
      <c r="E167" s="268"/>
      <c r="F167" s="441"/>
      <c r="G167" s="260"/>
      <c r="H167" s="254"/>
      <c r="I167" s="254"/>
      <c r="J167" s="268"/>
      <c r="K167" s="441"/>
      <c r="L167" s="260"/>
      <c r="M167" s="254"/>
      <c r="N167" s="254"/>
      <c r="O167" s="268"/>
      <c r="P167" s="261"/>
      <c r="Q167" s="260"/>
      <c r="R167" s="254"/>
      <c r="S167" s="254"/>
      <c r="T167" s="268"/>
      <c r="U167" s="261"/>
      <c r="V167" s="260"/>
      <c r="W167" s="254"/>
      <c r="X167" s="254"/>
      <c r="Y167" s="268"/>
      <c r="Z167" s="261"/>
      <c r="AA167" s="260"/>
      <c r="AB167" s="254"/>
      <c r="AC167" s="254"/>
      <c r="AD167" s="254"/>
      <c r="AE167" s="441"/>
      <c r="AF167" s="503"/>
    </row>
    <row r="168" spans="1:32" ht="15.75" x14ac:dyDescent="0.25">
      <c r="A168" s="15" t="s">
        <v>9</v>
      </c>
      <c r="B168" s="260"/>
      <c r="C168" s="254"/>
      <c r="D168" s="254"/>
      <c r="E168" s="268"/>
      <c r="F168" s="441"/>
      <c r="G168" s="260"/>
      <c r="H168" s="254"/>
      <c r="I168" s="254"/>
      <c r="J168" s="268"/>
      <c r="K168" s="441"/>
      <c r="L168" s="260"/>
      <c r="M168" s="254"/>
      <c r="N168" s="254"/>
      <c r="O168" s="268"/>
      <c r="P168" s="261"/>
      <c r="Q168" s="260"/>
      <c r="R168" s="254"/>
      <c r="S168" s="254"/>
      <c r="T168" s="268"/>
      <c r="U168" s="261"/>
      <c r="V168" s="260"/>
      <c r="W168" s="254"/>
      <c r="X168" s="254"/>
      <c r="Y168" s="268"/>
      <c r="Z168" s="261"/>
      <c r="AA168" s="260"/>
      <c r="AB168" s="254"/>
      <c r="AC168" s="254"/>
      <c r="AD168" s="254"/>
      <c r="AE168" s="441"/>
      <c r="AF168" s="503"/>
    </row>
    <row r="169" spans="1:32" ht="6" customHeight="1" x14ac:dyDescent="0.2">
      <c r="A169" s="3"/>
      <c r="B169" s="110"/>
      <c r="C169" s="72"/>
      <c r="D169" s="72"/>
      <c r="E169" s="426"/>
      <c r="F169" s="434"/>
      <c r="G169" s="110"/>
      <c r="H169" s="72"/>
      <c r="I169" s="72"/>
      <c r="J169" s="426"/>
      <c r="K169" s="434"/>
      <c r="L169" s="110"/>
      <c r="M169" s="72"/>
      <c r="N169" s="72"/>
      <c r="O169" s="426"/>
      <c r="P169" s="88"/>
      <c r="Q169" s="110"/>
      <c r="R169" s="72"/>
      <c r="S169" s="72"/>
      <c r="T169" s="426"/>
      <c r="U169" s="88"/>
      <c r="V169" s="110"/>
      <c r="W169" s="72"/>
      <c r="X169" s="72"/>
      <c r="Y169" s="426"/>
      <c r="Z169" s="88"/>
      <c r="AA169" s="110"/>
      <c r="AB169" s="72"/>
      <c r="AC169" s="72"/>
      <c r="AD169" s="72"/>
      <c r="AE169" s="434"/>
      <c r="AF169" s="497"/>
    </row>
    <row r="170" spans="1:32" x14ac:dyDescent="0.2">
      <c r="A170" s="3" t="s">
        <v>12</v>
      </c>
      <c r="B170" s="399">
        <v>193239</v>
      </c>
      <c r="C170" s="362">
        <v>194050</v>
      </c>
      <c r="D170" s="362">
        <v>196345</v>
      </c>
      <c r="E170" s="451">
        <v>197420</v>
      </c>
      <c r="F170" s="452">
        <v>195048</v>
      </c>
      <c r="G170" s="399">
        <v>199076</v>
      </c>
      <c r="H170" s="362">
        <v>205826</v>
      </c>
      <c r="I170" s="362">
        <v>211498</v>
      </c>
      <c r="J170" s="451">
        <v>212864</v>
      </c>
      <c r="K170" s="452">
        <v>207346</v>
      </c>
      <c r="L170" s="399">
        <v>213519</v>
      </c>
      <c r="M170" s="362">
        <v>214346</v>
      </c>
      <c r="N170" s="362">
        <v>214965</v>
      </c>
      <c r="O170" s="451">
        <v>215831</v>
      </c>
      <c r="P170" s="90">
        <v>214667</v>
      </c>
      <c r="Q170" s="399">
        <v>216951</v>
      </c>
      <c r="R170" s="478">
        <v>219049</v>
      </c>
      <c r="S170" s="478">
        <v>220203</v>
      </c>
      <c r="T170" s="484">
        <v>221104</v>
      </c>
      <c r="U170" s="90">
        <v>219358</v>
      </c>
      <c r="V170" s="399">
        <v>221957</v>
      </c>
      <c r="W170" s="362">
        <v>222854</v>
      </c>
      <c r="X170" s="362">
        <v>223886</v>
      </c>
      <c r="Y170" s="451">
        <v>231059</v>
      </c>
      <c r="Z170" s="90">
        <v>224966</v>
      </c>
      <c r="AA170" s="399">
        <v>259421</v>
      </c>
      <c r="AB170" s="362">
        <v>260435</v>
      </c>
      <c r="AC170" s="362">
        <v>260408</v>
      </c>
      <c r="AD170" s="362">
        <v>260258</v>
      </c>
      <c r="AE170" s="452">
        <v>260134</v>
      </c>
      <c r="AF170" s="513">
        <v>259816</v>
      </c>
    </row>
    <row r="171" spans="1:32" x14ac:dyDescent="0.2">
      <c r="A171" s="64" t="s">
        <v>58</v>
      </c>
      <c r="B171" s="401">
        <v>694</v>
      </c>
      <c r="C171" s="363">
        <v>1213</v>
      </c>
      <c r="D171" s="363">
        <v>373</v>
      </c>
      <c r="E171" s="429">
        <v>729</v>
      </c>
      <c r="F171" s="444">
        <v>3009</v>
      </c>
      <c r="G171" s="401">
        <v>576</v>
      </c>
      <c r="H171" s="363">
        <v>92</v>
      </c>
      <c r="I171" s="363">
        <v>242</v>
      </c>
      <c r="J171" s="429">
        <v>821</v>
      </c>
      <c r="K171" s="444">
        <v>1731</v>
      </c>
      <c r="L171" s="401">
        <v>0</v>
      </c>
      <c r="M171" s="363">
        <v>0</v>
      </c>
      <c r="N171" s="363">
        <v>96</v>
      </c>
      <c r="O171" s="429">
        <v>779</v>
      </c>
      <c r="P171" s="89">
        <v>875</v>
      </c>
      <c r="Q171" s="401">
        <v>982</v>
      </c>
      <c r="R171" s="478">
        <v>851</v>
      </c>
      <c r="S171" s="478">
        <v>103</v>
      </c>
      <c r="T171" s="484">
        <v>564</v>
      </c>
      <c r="U171" s="89">
        <v>2500</v>
      </c>
      <c r="V171" s="401">
        <v>378</v>
      </c>
      <c r="W171" s="363">
        <v>175</v>
      </c>
      <c r="X171" s="363">
        <v>15</v>
      </c>
      <c r="Y171" s="429">
        <v>9</v>
      </c>
      <c r="Z171" s="89">
        <v>577</v>
      </c>
      <c r="AA171" s="401">
        <v>49</v>
      </c>
      <c r="AB171" s="363">
        <v>0</v>
      </c>
      <c r="AC171" s="363">
        <v>20</v>
      </c>
      <c r="AD171" s="363">
        <v>31</v>
      </c>
      <c r="AE171" s="444">
        <v>100</v>
      </c>
      <c r="AF171" s="506">
        <v>76</v>
      </c>
    </row>
    <row r="172" spans="1:32" x14ac:dyDescent="0.2">
      <c r="A172" s="3" t="s">
        <v>56</v>
      </c>
      <c r="B172" s="401">
        <v>8</v>
      </c>
      <c r="C172" s="363">
        <v>4</v>
      </c>
      <c r="D172" s="363">
        <v>5</v>
      </c>
      <c r="E172" s="429">
        <v>10</v>
      </c>
      <c r="F172" s="444">
        <v>27</v>
      </c>
      <c r="G172" s="401">
        <v>5</v>
      </c>
      <c r="H172" s="363">
        <v>7</v>
      </c>
      <c r="I172" s="363">
        <v>5</v>
      </c>
      <c r="J172" s="429">
        <v>19</v>
      </c>
      <c r="K172" s="444">
        <v>36</v>
      </c>
      <c r="L172" s="401">
        <v>5</v>
      </c>
      <c r="M172" s="363">
        <v>8</v>
      </c>
      <c r="N172" s="363">
        <v>6</v>
      </c>
      <c r="O172" s="429">
        <v>17</v>
      </c>
      <c r="P172" s="89">
        <v>36</v>
      </c>
      <c r="Q172" s="401">
        <v>10</v>
      </c>
      <c r="R172" s="71">
        <v>15</v>
      </c>
      <c r="S172" s="71">
        <v>12</v>
      </c>
      <c r="T172" s="115">
        <v>13</v>
      </c>
      <c r="U172" s="89">
        <v>50</v>
      </c>
      <c r="V172" s="401">
        <v>12</v>
      </c>
      <c r="W172" s="363">
        <v>12</v>
      </c>
      <c r="X172" s="363">
        <v>3</v>
      </c>
      <c r="Y172" s="429">
        <v>19</v>
      </c>
      <c r="Z172" s="89">
        <v>46</v>
      </c>
      <c r="AA172" s="401">
        <v>10</v>
      </c>
      <c r="AB172" s="363">
        <v>9</v>
      </c>
      <c r="AC172" s="363">
        <v>6</v>
      </c>
      <c r="AD172" s="363">
        <v>6</v>
      </c>
      <c r="AE172" s="444">
        <v>31</v>
      </c>
      <c r="AF172" s="506">
        <v>8</v>
      </c>
    </row>
    <row r="173" spans="1:32" x14ac:dyDescent="0.2">
      <c r="A173" s="3" t="s">
        <v>57</v>
      </c>
      <c r="B173" s="562">
        <v>124.2</v>
      </c>
      <c r="C173" s="563">
        <v>13.9</v>
      </c>
      <c r="D173" s="563">
        <v>13.1</v>
      </c>
      <c r="E173" s="564">
        <v>100.2</v>
      </c>
      <c r="F173" s="565">
        <v>251.39999999999998</v>
      </c>
      <c r="G173" s="562">
        <v>89.7</v>
      </c>
      <c r="H173" s="563">
        <v>34.1</v>
      </c>
      <c r="I173" s="563">
        <v>16.100000000000001</v>
      </c>
      <c r="J173" s="564">
        <v>812.1</v>
      </c>
      <c r="K173" s="565">
        <v>952</v>
      </c>
      <c r="L173" s="562">
        <v>32.200000000000003</v>
      </c>
      <c r="M173" s="563">
        <v>50.1</v>
      </c>
      <c r="N173" s="563">
        <v>20.399999999999999</v>
      </c>
      <c r="O173" s="564">
        <v>141.30000000000001</v>
      </c>
      <c r="P173" s="574">
        <v>244.00000000000003</v>
      </c>
      <c r="Q173" s="562">
        <v>69</v>
      </c>
      <c r="R173" s="555">
        <v>349.1</v>
      </c>
      <c r="S173" s="555">
        <v>57.2</v>
      </c>
      <c r="T173" s="556">
        <v>350.7</v>
      </c>
      <c r="U173" s="574">
        <v>826</v>
      </c>
      <c r="V173" s="562">
        <v>69.2</v>
      </c>
      <c r="W173" s="563">
        <v>72</v>
      </c>
      <c r="X173" s="563">
        <v>32.700000000000003</v>
      </c>
      <c r="Y173" s="564">
        <v>188.7</v>
      </c>
      <c r="Z173" s="574">
        <v>362.59999999999997</v>
      </c>
      <c r="AA173" s="562">
        <v>63</v>
      </c>
      <c r="AB173" s="563">
        <v>291</v>
      </c>
      <c r="AC173" s="563">
        <v>3036</v>
      </c>
      <c r="AD173" s="563">
        <v>118</v>
      </c>
      <c r="AE173" s="565">
        <v>3508</v>
      </c>
      <c r="AF173" s="641">
        <v>49</v>
      </c>
    </row>
    <row r="174" spans="1:32" x14ac:dyDescent="0.2">
      <c r="A174" s="65" t="s">
        <v>75</v>
      </c>
      <c r="B174" s="367">
        <v>25841</v>
      </c>
      <c r="C174" s="364">
        <v>25051</v>
      </c>
      <c r="D174" s="364">
        <v>24384</v>
      </c>
      <c r="E174" s="430">
        <v>24717</v>
      </c>
      <c r="F174" s="445"/>
      <c r="G174" s="367">
        <v>25870</v>
      </c>
      <c r="H174" s="364">
        <v>26446</v>
      </c>
      <c r="I174" s="364">
        <v>26877</v>
      </c>
      <c r="J174" s="430">
        <v>29869</v>
      </c>
      <c r="K174" s="445"/>
      <c r="L174" s="367">
        <v>30337</v>
      </c>
      <c r="M174" s="364">
        <v>30919</v>
      </c>
      <c r="N174" s="364">
        <v>32061</v>
      </c>
      <c r="O174" s="430">
        <v>32679</v>
      </c>
      <c r="P174" s="105"/>
      <c r="Q174" s="367">
        <v>33623</v>
      </c>
      <c r="R174" s="478">
        <v>36609</v>
      </c>
      <c r="S174" s="478">
        <v>37503</v>
      </c>
      <c r="T174" s="484">
        <v>39337</v>
      </c>
      <c r="U174" s="105"/>
      <c r="V174" s="367">
        <v>39989</v>
      </c>
      <c r="W174" s="364">
        <v>40566</v>
      </c>
      <c r="X174" s="364">
        <v>40997</v>
      </c>
      <c r="Y174" s="430">
        <v>42091</v>
      </c>
      <c r="Z174" s="105"/>
      <c r="AA174" s="367">
        <v>43120</v>
      </c>
      <c r="AB174" s="364">
        <v>44909</v>
      </c>
      <c r="AC174" s="364">
        <v>55722</v>
      </c>
      <c r="AD174" s="364">
        <v>55561</v>
      </c>
      <c r="AE174" s="445"/>
      <c r="AF174" s="507">
        <v>55607</v>
      </c>
    </row>
    <row r="175" spans="1:32" ht="6" customHeight="1" x14ac:dyDescent="0.2">
      <c r="A175" s="127"/>
      <c r="B175" s="367"/>
      <c r="C175" s="364"/>
      <c r="D175" s="364"/>
      <c r="E175" s="430"/>
      <c r="F175" s="445"/>
      <c r="G175" s="367"/>
      <c r="H175" s="364"/>
      <c r="I175" s="364"/>
      <c r="J175" s="430"/>
      <c r="K175" s="445"/>
      <c r="L175" s="367"/>
      <c r="M175" s="364"/>
      <c r="N175" s="364"/>
      <c r="O175" s="430"/>
      <c r="P175" s="105"/>
      <c r="Q175" s="367"/>
      <c r="R175" s="364"/>
      <c r="S175" s="364"/>
      <c r="T175" s="430"/>
      <c r="U175" s="105"/>
      <c r="V175" s="367"/>
      <c r="W175" s="364"/>
      <c r="X175" s="364"/>
      <c r="Y175" s="430"/>
      <c r="Z175" s="105"/>
      <c r="AA175" s="367"/>
      <c r="AB175" s="364"/>
      <c r="AC175" s="364"/>
      <c r="AD175" s="364"/>
      <c r="AE175" s="445"/>
      <c r="AF175" s="507"/>
    </row>
    <row r="176" spans="1:32" x14ac:dyDescent="0.2">
      <c r="A176" s="128" t="s">
        <v>18</v>
      </c>
      <c r="B176" s="260"/>
      <c r="C176" s="254"/>
      <c r="D176" s="254"/>
      <c r="E176" s="268"/>
      <c r="F176" s="441"/>
      <c r="G176" s="260"/>
      <c r="H176" s="254"/>
      <c r="I176" s="254"/>
      <c r="J176" s="268"/>
      <c r="K176" s="441"/>
      <c r="L176" s="260"/>
      <c r="M176" s="254"/>
      <c r="N176" s="254"/>
      <c r="O176" s="268"/>
      <c r="P176" s="261"/>
      <c r="Q176" s="260"/>
      <c r="R176" s="254"/>
      <c r="S176" s="254"/>
      <c r="T176" s="268"/>
      <c r="U176" s="261"/>
      <c r="V176" s="260"/>
      <c r="W176" s="254"/>
      <c r="X176" s="254"/>
      <c r="Y176" s="268"/>
      <c r="Z176" s="261"/>
      <c r="AA176" s="260"/>
      <c r="AB176" s="254"/>
      <c r="AC176" s="254"/>
      <c r="AD176" s="254"/>
      <c r="AE176" s="441"/>
      <c r="AF176" s="503"/>
    </row>
    <row r="177" spans="1:33" ht="6" customHeight="1" x14ac:dyDescent="0.2">
      <c r="A177" s="3"/>
      <c r="B177" s="11"/>
      <c r="E177" s="34"/>
      <c r="F177" s="439"/>
      <c r="G177" s="11"/>
      <c r="J177" s="34"/>
      <c r="K177" s="439"/>
      <c r="L177" s="11"/>
      <c r="O177" s="34"/>
      <c r="P177" s="91"/>
      <c r="Q177" s="11"/>
      <c r="T177" s="34"/>
      <c r="U177" s="91"/>
      <c r="V177" s="11"/>
      <c r="Y177" s="34"/>
      <c r="Z177" s="91"/>
      <c r="AA177" s="11"/>
      <c r="AE177" s="439"/>
      <c r="AF177" s="501"/>
    </row>
    <row r="178" spans="1:33" x14ac:dyDescent="0.2">
      <c r="A178" s="7" t="s">
        <v>19</v>
      </c>
      <c r="B178" s="554">
        <v>354.7</v>
      </c>
      <c r="C178" s="555">
        <v>280.40000000000009</v>
      </c>
      <c r="D178" s="555">
        <v>306.79999999999995</v>
      </c>
      <c r="E178" s="556">
        <v>264.39999999999998</v>
      </c>
      <c r="F178" s="557">
        <v>1206.2999999999984</v>
      </c>
      <c r="G178" s="554">
        <v>456.79999999999973</v>
      </c>
      <c r="H178" s="555">
        <v>324.9999999999996</v>
      </c>
      <c r="I178" s="555">
        <v>352.80000000000018</v>
      </c>
      <c r="J178" s="556">
        <v>308.70000000000005</v>
      </c>
      <c r="K178" s="557">
        <v>1443.3000000000002</v>
      </c>
      <c r="L178" s="554">
        <v>613.29999999999984</v>
      </c>
      <c r="M178" s="555">
        <v>390.89999999999986</v>
      </c>
      <c r="N178" s="555">
        <v>391.40000000000077</v>
      </c>
      <c r="O178" s="556">
        <v>367.9</v>
      </c>
      <c r="P178" s="575">
        <v>1763.4999999999991</v>
      </c>
      <c r="Q178" s="554">
        <v>681.29999999999984</v>
      </c>
      <c r="R178" s="555">
        <v>462.3</v>
      </c>
      <c r="S178" s="555">
        <v>477.09999999999974</v>
      </c>
      <c r="T178" s="556">
        <v>445.09999999999991</v>
      </c>
      <c r="U178" s="575">
        <v>2065.8000000000002</v>
      </c>
      <c r="V178" s="554">
        <v>805.5</v>
      </c>
      <c r="W178" s="555">
        <v>550.70000000000027</v>
      </c>
      <c r="X178" s="555">
        <v>560.9</v>
      </c>
      <c r="Y178" s="556">
        <v>530.69999999999993</v>
      </c>
      <c r="Z178" s="575">
        <v>2447.6000000000013</v>
      </c>
      <c r="AA178" s="554">
        <v>1036</v>
      </c>
      <c r="AB178" s="555">
        <v>718</v>
      </c>
      <c r="AC178" s="555">
        <v>691</v>
      </c>
      <c r="AD178" s="556">
        <v>714</v>
      </c>
      <c r="AE178" s="575">
        <v>3159</v>
      </c>
      <c r="AF178" s="638">
        <v>1233</v>
      </c>
    </row>
    <row r="179" spans="1:33" x14ac:dyDescent="0.2">
      <c r="A179" s="7" t="s">
        <v>11</v>
      </c>
      <c r="B179" s="528">
        <v>112.7</v>
      </c>
      <c r="C179" s="478">
        <v>85.5</v>
      </c>
      <c r="D179" s="478">
        <v>100.8</v>
      </c>
      <c r="E179" s="484">
        <v>80.599999999999994</v>
      </c>
      <c r="F179" s="529">
        <v>379.6</v>
      </c>
      <c r="G179" s="528">
        <v>143.80000000000001</v>
      </c>
      <c r="H179" s="478">
        <v>102.5</v>
      </c>
      <c r="I179" s="478">
        <v>110.2</v>
      </c>
      <c r="J179" s="484">
        <v>98</v>
      </c>
      <c r="K179" s="529">
        <v>454.5</v>
      </c>
      <c r="L179" s="528">
        <v>197.39999999999998</v>
      </c>
      <c r="M179" s="478">
        <v>124.80000000000001</v>
      </c>
      <c r="N179" s="478">
        <v>125.6</v>
      </c>
      <c r="O179" s="484">
        <v>118.10000000000001</v>
      </c>
      <c r="P179" s="568">
        <v>565.9</v>
      </c>
      <c r="Q179" s="528">
        <v>229.7</v>
      </c>
      <c r="R179" s="478">
        <v>157.19999999999999</v>
      </c>
      <c r="S179" s="478">
        <v>160.30000000000001</v>
      </c>
      <c r="T179" s="484">
        <v>150</v>
      </c>
      <c r="U179" s="568">
        <v>697.2</v>
      </c>
      <c r="V179" s="528">
        <v>275</v>
      </c>
      <c r="W179" s="478">
        <v>187.10000000000002</v>
      </c>
      <c r="X179" s="478">
        <v>189.2</v>
      </c>
      <c r="Y179" s="484">
        <v>181.1</v>
      </c>
      <c r="Z179" s="568">
        <v>832.39999999999986</v>
      </c>
      <c r="AA179" s="528">
        <v>356</v>
      </c>
      <c r="AB179" s="478">
        <v>247</v>
      </c>
      <c r="AC179" s="478">
        <v>236</v>
      </c>
      <c r="AD179" s="484">
        <v>243</v>
      </c>
      <c r="AE179" s="568">
        <v>1082</v>
      </c>
      <c r="AF179" s="633">
        <v>424</v>
      </c>
    </row>
    <row r="180" spans="1:33" s="1" customFormat="1" x14ac:dyDescent="0.2">
      <c r="A180" s="3" t="s">
        <v>5</v>
      </c>
      <c r="B180" s="528">
        <v>17.600000000000001</v>
      </c>
      <c r="C180" s="478">
        <v>17.8</v>
      </c>
      <c r="D180" s="478">
        <v>18.3</v>
      </c>
      <c r="E180" s="484">
        <v>19.8</v>
      </c>
      <c r="F180" s="529">
        <v>73.5</v>
      </c>
      <c r="G180" s="528">
        <v>20.3</v>
      </c>
      <c r="H180" s="478">
        <v>21.1</v>
      </c>
      <c r="I180" s="478">
        <v>21.5</v>
      </c>
      <c r="J180" s="484">
        <v>22.7</v>
      </c>
      <c r="K180" s="529">
        <v>85.6</v>
      </c>
      <c r="L180" s="528">
        <v>24.099999999999998</v>
      </c>
      <c r="M180" s="478">
        <v>26</v>
      </c>
      <c r="N180" s="478">
        <v>24.1</v>
      </c>
      <c r="O180" s="484">
        <v>26.9</v>
      </c>
      <c r="P180" s="568">
        <v>101.1</v>
      </c>
      <c r="Q180" s="528">
        <v>27.799999999999997</v>
      </c>
      <c r="R180" s="478">
        <v>30.1</v>
      </c>
      <c r="S180" s="478">
        <v>32.799999999999997</v>
      </c>
      <c r="T180" s="484">
        <v>32.799999999999997</v>
      </c>
      <c r="U180" s="568">
        <v>123.5</v>
      </c>
      <c r="V180" s="528">
        <v>32.799999999999997</v>
      </c>
      <c r="W180" s="478">
        <v>32.299999999999997</v>
      </c>
      <c r="X180" s="478">
        <v>34</v>
      </c>
      <c r="Y180" s="484">
        <v>34</v>
      </c>
      <c r="Z180" s="568">
        <v>133.1</v>
      </c>
      <c r="AA180" s="528">
        <v>33</v>
      </c>
      <c r="AB180" s="478">
        <v>38</v>
      </c>
      <c r="AC180" s="478">
        <v>42</v>
      </c>
      <c r="AD180" s="484">
        <v>45</v>
      </c>
      <c r="AE180" s="568">
        <v>158</v>
      </c>
      <c r="AF180" s="633">
        <v>49</v>
      </c>
    </row>
    <row r="181" spans="1:33" ht="12.75" customHeight="1" x14ac:dyDescent="0.2">
      <c r="A181" s="3" t="s">
        <v>6</v>
      </c>
      <c r="B181" s="528">
        <v>0</v>
      </c>
      <c r="C181" s="478">
        <v>0</v>
      </c>
      <c r="D181" s="478">
        <v>0</v>
      </c>
      <c r="E181" s="484">
        <v>0</v>
      </c>
      <c r="F181" s="529">
        <v>0</v>
      </c>
      <c r="G181" s="528">
        <v>0</v>
      </c>
      <c r="H181" s="478">
        <v>0</v>
      </c>
      <c r="I181" s="478">
        <v>0</v>
      </c>
      <c r="J181" s="484">
        <v>0</v>
      </c>
      <c r="K181" s="529">
        <v>0</v>
      </c>
      <c r="L181" s="528">
        <v>0</v>
      </c>
      <c r="M181" s="478">
        <v>0</v>
      </c>
      <c r="N181" s="478">
        <v>0</v>
      </c>
      <c r="O181" s="484">
        <v>0</v>
      </c>
      <c r="P181" s="568">
        <v>0</v>
      </c>
      <c r="Q181" s="528">
        <v>0</v>
      </c>
      <c r="R181" s="478">
        <v>0</v>
      </c>
      <c r="S181" s="478">
        <v>0</v>
      </c>
      <c r="T181" s="484">
        <v>0</v>
      </c>
      <c r="U181" s="568">
        <v>0</v>
      </c>
      <c r="V181" s="528">
        <v>0</v>
      </c>
      <c r="W181" s="478">
        <v>0</v>
      </c>
      <c r="X181" s="478">
        <v>0</v>
      </c>
      <c r="Y181" s="484">
        <v>0</v>
      </c>
      <c r="Z181" s="617">
        <v>0</v>
      </c>
      <c r="AA181" s="662">
        <v>0</v>
      </c>
      <c r="AB181" s="478">
        <v>0</v>
      </c>
      <c r="AC181" s="478">
        <v>0</v>
      </c>
      <c r="AD181" s="484">
        <v>0</v>
      </c>
      <c r="AE181" s="699">
        <v>0</v>
      </c>
      <c r="AF181" s="633">
        <v>0</v>
      </c>
    </row>
    <row r="182" spans="1:33" x14ac:dyDescent="0.2">
      <c r="A182" s="3" t="s">
        <v>17</v>
      </c>
      <c r="B182" s="528">
        <v>10.5</v>
      </c>
      <c r="C182" s="478">
        <v>7.6000000000000005</v>
      </c>
      <c r="D182" s="478">
        <v>5.6999999999999993</v>
      </c>
      <c r="E182" s="484">
        <v>8.1999999999999993</v>
      </c>
      <c r="F182" s="529">
        <v>31.999999999999996</v>
      </c>
      <c r="G182" s="528">
        <v>8.8000000000000007</v>
      </c>
      <c r="H182" s="478">
        <v>8.9</v>
      </c>
      <c r="I182" s="478">
        <v>7.9000000000000021</v>
      </c>
      <c r="J182" s="484">
        <v>9.1000000000000014</v>
      </c>
      <c r="K182" s="529">
        <v>34.700000000000017</v>
      </c>
      <c r="L182" s="528">
        <v>9.2000000000000011</v>
      </c>
      <c r="M182" s="478">
        <v>13.800000000000004</v>
      </c>
      <c r="N182" s="478">
        <v>19.200000000000003</v>
      </c>
      <c r="O182" s="484">
        <v>18</v>
      </c>
      <c r="P182" s="568">
        <v>60.2</v>
      </c>
      <c r="Q182" s="528">
        <v>19.600000000000001</v>
      </c>
      <c r="R182" s="478">
        <v>19.700000000000003</v>
      </c>
      <c r="S182" s="478">
        <v>17.799999999999997</v>
      </c>
      <c r="T182" s="484">
        <v>19</v>
      </c>
      <c r="U182" s="568">
        <v>76.100000000000023</v>
      </c>
      <c r="V182" s="528">
        <v>18.7</v>
      </c>
      <c r="W182" s="478">
        <v>14.7</v>
      </c>
      <c r="X182" s="478">
        <v>13.700000000000001</v>
      </c>
      <c r="Y182" s="484">
        <v>14.700000000000003</v>
      </c>
      <c r="Z182" s="568">
        <v>61.800000000000004</v>
      </c>
      <c r="AA182" s="528">
        <v>12</v>
      </c>
      <c r="AB182" s="478">
        <v>11</v>
      </c>
      <c r="AC182" s="478">
        <v>12</v>
      </c>
      <c r="AD182" s="484">
        <v>13</v>
      </c>
      <c r="AE182" s="568">
        <v>48</v>
      </c>
      <c r="AF182" s="633">
        <v>13</v>
      </c>
      <c r="AG182" s="478"/>
    </row>
    <row r="183" spans="1:33" ht="6" customHeight="1" x14ac:dyDescent="0.2">
      <c r="A183" s="3"/>
      <c r="B183" s="138"/>
      <c r="C183" s="423"/>
      <c r="D183" s="423"/>
      <c r="E183" s="143"/>
      <c r="F183" s="438"/>
      <c r="G183" s="138"/>
      <c r="H183" s="423"/>
      <c r="I183" s="423"/>
      <c r="J183" s="143"/>
      <c r="K183" s="438"/>
      <c r="L183" s="138"/>
      <c r="M183" s="423"/>
      <c r="N183" s="423"/>
      <c r="O183" s="143"/>
      <c r="P183" s="147"/>
      <c r="Q183" s="138"/>
      <c r="R183" s="423"/>
      <c r="S183" s="479"/>
      <c r="T183" s="143"/>
      <c r="U183" s="147"/>
      <c r="V183" s="138"/>
      <c r="W183" s="479"/>
      <c r="X183" s="479"/>
      <c r="Y183" s="143"/>
      <c r="Z183" s="147"/>
      <c r="AA183" s="534"/>
      <c r="AB183" s="566"/>
      <c r="AC183" s="566"/>
      <c r="AD183" s="535"/>
      <c r="AE183" s="570"/>
      <c r="AF183" s="500"/>
    </row>
    <row r="184" spans="1:33" ht="14.1" customHeight="1" thickBot="1" x14ac:dyDescent="0.25">
      <c r="A184" s="4" t="s">
        <v>18</v>
      </c>
      <c r="B184" s="550">
        <v>495.5</v>
      </c>
      <c r="C184" s="551">
        <v>391.30000000000013</v>
      </c>
      <c r="D184" s="551">
        <v>431.59999999999997</v>
      </c>
      <c r="E184" s="552">
        <v>373</v>
      </c>
      <c r="F184" s="553">
        <v>1691.3999999999983</v>
      </c>
      <c r="G184" s="550">
        <v>629.69999999999959</v>
      </c>
      <c r="H184" s="551">
        <v>457.4999999999996</v>
      </c>
      <c r="I184" s="551">
        <v>492.40000000000015</v>
      </c>
      <c r="J184" s="552">
        <v>438.50000000000006</v>
      </c>
      <c r="K184" s="553">
        <v>2018.1000000000001</v>
      </c>
      <c r="L184" s="550">
        <v>843.99999999999989</v>
      </c>
      <c r="M184" s="551">
        <v>555.49999999999977</v>
      </c>
      <c r="N184" s="551">
        <v>560.30000000000086</v>
      </c>
      <c r="O184" s="552">
        <v>530.9</v>
      </c>
      <c r="P184" s="573">
        <v>2490.6999999999989</v>
      </c>
      <c r="Q184" s="550">
        <v>958.39999999999975</v>
      </c>
      <c r="R184" s="551">
        <v>669.30000000000007</v>
      </c>
      <c r="S184" s="551">
        <v>687.99999999999966</v>
      </c>
      <c r="T184" s="552">
        <v>646.89999999999986</v>
      </c>
      <c r="U184" s="573">
        <v>2962.6</v>
      </c>
      <c r="V184" s="550">
        <v>1132</v>
      </c>
      <c r="W184" s="551">
        <v>784.8000000000003</v>
      </c>
      <c r="X184" s="551">
        <v>797.8</v>
      </c>
      <c r="Y184" s="552">
        <v>760.5</v>
      </c>
      <c r="Z184" s="573">
        <v>3474.900000000001</v>
      </c>
      <c r="AA184" s="697">
        <v>1437</v>
      </c>
      <c r="AB184" s="698">
        <v>1014</v>
      </c>
      <c r="AC184" s="698">
        <v>981</v>
      </c>
      <c r="AD184" s="700">
        <v>1015</v>
      </c>
      <c r="AE184" s="573">
        <v>4447</v>
      </c>
      <c r="AF184" s="637">
        <v>1719</v>
      </c>
    </row>
    <row r="185" spans="1:33" ht="6" customHeight="1" thickTop="1" x14ac:dyDescent="0.2">
      <c r="A185" s="4"/>
      <c r="B185" s="368"/>
      <c r="C185" s="359"/>
      <c r="D185" s="359"/>
      <c r="E185" s="431"/>
      <c r="F185" s="447"/>
      <c r="G185" s="368"/>
      <c r="H185" s="359"/>
      <c r="I185" s="359"/>
      <c r="J185" s="431"/>
      <c r="K185" s="447"/>
      <c r="L185" s="368"/>
      <c r="M185" s="359"/>
      <c r="N185" s="359"/>
      <c r="O185" s="431"/>
      <c r="P185" s="45"/>
      <c r="Q185" s="368"/>
      <c r="R185" s="359"/>
      <c r="S185" s="359"/>
      <c r="T185" s="431"/>
      <c r="U185" s="45"/>
      <c r="V185" s="368"/>
      <c r="W185" s="359"/>
      <c r="X185" s="359"/>
      <c r="Y185" s="431"/>
      <c r="Z185" s="45"/>
      <c r="AA185" s="368"/>
      <c r="AB185" s="359"/>
      <c r="AC185" s="359"/>
      <c r="AD185" s="359"/>
      <c r="AE185" s="447"/>
      <c r="AF185" s="508"/>
    </row>
    <row r="186" spans="1:33" x14ac:dyDescent="0.2">
      <c r="A186" s="3" t="s">
        <v>71</v>
      </c>
      <c r="B186" s="260">
        <v>0.34520000000000001</v>
      </c>
      <c r="C186" s="254">
        <v>0.3261</v>
      </c>
      <c r="D186" s="254">
        <v>0.33429999999999999</v>
      </c>
      <c r="E186" s="268">
        <v>0.29930000000000001</v>
      </c>
      <c r="F186" s="441">
        <v>0.32700000000000001</v>
      </c>
      <c r="G186" s="260">
        <v>0.3921</v>
      </c>
      <c r="H186" s="254">
        <v>0.32919999999999999</v>
      </c>
      <c r="I186" s="254">
        <v>0.32929999999999998</v>
      </c>
      <c r="J186" s="268">
        <v>0.3009</v>
      </c>
      <c r="K186" s="441">
        <v>0.33929999999999999</v>
      </c>
      <c r="L186" s="260">
        <v>0.39789999999999998</v>
      </c>
      <c r="M186" s="254">
        <v>0.3196</v>
      </c>
      <c r="N186" s="254">
        <v>0.32250000000000001</v>
      </c>
      <c r="O186" s="268">
        <v>0.31319999999999998</v>
      </c>
      <c r="P186" s="261">
        <v>0.34160000000000001</v>
      </c>
      <c r="Q186" s="260">
        <v>0.40350000000000003</v>
      </c>
      <c r="R186" s="254">
        <v>0.32129999999999997</v>
      </c>
      <c r="S186" s="254">
        <v>0.32429999999999998</v>
      </c>
      <c r="T186" s="268">
        <v>0.31590000000000001</v>
      </c>
      <c r="U186" s="261">
        <v>0.34339999999999998</v>
      </c>
      <c r="V186" s="260">
        <v>0.39879999999999999</v>
      </c>
      <c r="W186" s="254">
        <v>0.33050000000000002</v>
      </c>
      <c r="X186" s="254">
        <v>0.33610000000000001</v>
      </c>
      <c r="Y186" s="268">
        <v>0.33110000000000001</v>
      </c>
      <c r="Z186" s="261">
        <v>0.35160000000000002</v>
      </c>
      <c r="AA186" s="260">
        <v>0.43440000000000001</v>
      </c>
      <c r="AB186" s="254">
        <v>0.36459999999999998</v>
      </c>
      <c r="AC186" s="254">
        <v>0.33479999999999999</v>
      </c>
      <c r="AD186" s="254">
        <v>0.32229999999999998</v>
      </c>
      <c r="AE186" s="441">
        <v>0.36549999999999999</v>
      </c>
      <c r="AF186" s="503">
        <v>0.40110000000000001</v>
      </c>
    </row>
    <row r="187" spans="1:33" x14ac:dyDescent="0.2">
      <c r="A187" s="3" t="s">
        <v>37</v>
      </c>
      <c r="B187" s="260">
        <v>4.9799999999999997E-2</v>
      </c>
      <c r="C187" s="254">
        <v>0.31309999999999999</v>
      </c>
      <c r="D187" s="254">
        <v>0.33210000000000001</v>
      </c>
      <c r="E187" s="268">
        <v>0.30880000000000002</v>
      </c>
      <c r="F187" s="441">
        <v>0.22650000000000001</v>
      </c>
      <c r="G187" s="260">
        <v>0.27079999999999999</v>
      </c>
      <c r="H187" s="254">
        <v>0.16919999999999999</v>
      </c>
      <c r="I187" s="254">
        <v>0.1409</v>
      </c>
      <c r="J187" s="268">
        <v>0.17560000000000001</v>
      </c>
      <c r="K187" s="441">
        <v>0.19320000000000001</v>
      </c>
      <c r="L187" s="260">
        <v>0.34029999999999999</v>
      </c>
      <c r="M187" s="254">
        <v>0.2142</v>
      </c>
      <c r="N187" s="254">
        <v>0.13789999999999999</v>
      </c>
      <c r="O187" s="268">
        <v>0.2107</v>
      </c>
      <c r="P187" s="261">
        <v>0.23419999999999999</v>
      </c>
      <c r="Q187" s="260">
        <v>0.13550000000000001</v>
      </c>
      <c r="R187" s="254">
        <v>0.2049</v>
      </c>
      <c r="S187" s="254">
        <v>0.22789999999999999</v>
      </c>
      <c r="T187" s="268">
        <v>0.2185</v>
      </c>
      <c r="U187" s="261">
        <v>0.1895</v>
      </c>
      <c r="V187" s="260">
        <v>0.18110000000000001</v>
      </c>
      <c r="W187" s="254">
        <v>0.1726</v>
      </c>
      <c r="X187" s="254">
        <v>0.15959999999999999</v>
      </c>
      <c r="Y187" s="268">
        <v>0.17560000000000001</v>
      </c>
      <c r="Z187" s="261">
        <v>0.1729</v>
      </c>
      <c r="AA187" s="260">
        <v>0.26939999999999997</v>
      </c>
      <c r="AB187" s="254">
        <v>0.29199999999999998</v>
      </c>
      <c r="AC187" s="254">
        <v>0.2296</v>
      </c>
      <c r="AD187" s="254">
        <v>0.3246</v>
      </c>
      <c r="AE187" s="441">
        <v>0.2797</v>
      </c>
      <c r="AF187" s="503">
        <v>0.19620000000000001</v>
      </c>
    </row>
    <row r="188" spans="1:33" ht="6" customHeight="1" thickBot="1" x14ac:dyDescent="0.25">
      <c r="A188" s="131"/>
      <c r="B188" s="18"/>
      <c r="C188" s="19"/>
      <c r="D188" s="19"/>
      <c r="E188" s="116"/>
      <c r="F188" s="450"/>
      <c r="G188" s="18"/>
      <c r="H188" s="19"/>
      <c r="I188" s="19"/>
      <c r="J188" s="116"/>
      <c r="K188" s="450"/>
      <c r="L188" s="18"/>
      <c r="M188" s="19"/>
      <c r="N188" s="19"/>
      <c r="O188" s="116"/>
      <c r="P188" s="450"/>
      <c r="Q188" s="18"/>
      <c r="R188" s="19"/>
      <c r="S188" s="19"/>
      <c r="T188" s="116"/>
      <c r="U188" s="450"/>
      <c r="V188" s="18"/>
      <c r="W188" s="19"/>
      <c r="X188" s="19"/>
      <c r="Y188" s="116"/>
      <c r="Z188" s="450"/>
      <c r="AA188" s="18"/>
      <c r="AB188" s="19"/>
      <c r="AC188" s="19"/>
      <c r="AD188" s="19"/>
      <c r="AE188" s="450"/>
      <c r="AF188" s="511"/>
    </row>
    <row r="189" spans="1:33" x14ac:dyDescent="0.2">
      <c r="A189" s="1"/>
    </row>
    <row r="190" spans="1:33" x14ac:dyDescent="0.2">
      <c r="A190" s="762" t="s">
        <v>207</v>
      </c>
      <c r="B190" s="762"/>
      <c r="C190" s="762"/>
      <c r="D190" s="762"/>
      <c r="E190" s="762"/>
      <c r="F190" s="762"/>
      <c r="G190" s="762"/>
      <c r="H190" s="762"/>
      <c r="I190" s="762"/>
      <c r="J190" s="762"/>
      <c r="K190" s="762"/>
      <c r="L190" s="762"/>
      <c r="M190" s="762"/>
      <c r="N190" s="762"/>
      <c r="O190" s="762"/>
      <c r="P190" s="762"/>
      <c r="Q190" s="762"/>
      <c r="R190" s="762"/>
      <c r="S190" s="762"/>
      <c r="T190" s="762"/>
      <c r="U190" s="762"/>
      <c r="V190" s="762"/>
      <c r="W190" s="762"/>
      <c r="X190" s="762"/>
      <c r="Y190" s="762"/>
      <c r="Z190" s="762"/>
      <c r="AA190" s="762"/>
      <c r="AB190" s="762"/>
      <c r="AC190" s="762"/>
      <c r="AD190" s="762"/>
      <c r="AE190" s="762"/>
      <c r="AF190" s="762"/>
    </row>
    <row r="191" spans="1:33" x14ac:dyDescent="0.2">
      <c r="A191" s="455"/>
      <c r="B191" s="420"/>
      <c r="C191" s="420"/>
      <c r="D191" s="420"/>
      <c r="E191" s="420"/>
      <c r="F191" s="420"/>
      <c r="G191" s="420"/>
      <c r="H191" s="420"/>
      <c r="I191" s="420"/>
      <c r="J191" s="420"/>
      <c r="K191" s="420"/>
      <c r="L191" s="420"/>
      <c r="M191" s="420"/>
      <c r="N191" s="420"/>
      <c r="O191" s="420"/>
      <c r="P191" s="420"/>
      <c r="Q191" s="420"/>
      <c r="R191" s="420"/>
      <c r="S191" s="420"/>
      <c r="T191" s="420"/>
      <c r="U191" s="420"/>
      <c r="V191" s="420"/>
      <c r="W191" s="420"/>
      <c r="X191" s="420"/>
      <c r="Y191" s="420"/>
      <c r="Z191" s="420"/>
      <c r="AA191" s="420"/>
      <c r="AB191" s="420"/>
      <c r="AC191" s="420"/>
      <c r="AD191" s="420"/>
      <c r="AE191" s="420"/>
      <c r="AF191" s="420"/>
    </row>
    <row r="192" spans="1:33" ht="14.25" customHeight="1" x14ac:dyDescent="0.2">
      <c r="A192" s="763" t="s">
        <v>171</v>
      </c>
      <c r="B192" s="763"/>
      <c r="C192" s="763"/>
      <c r="D192" s="763"/>
      <c r="E192" s="763"/>
      <c r="F192" s="763"/>
      <c r="G192" s="763"/>
      <c r="H192" s="763"/>
      <c r="I192" s="763"/>
      <c r="J192" s="763"/>
      <c r="K192" s="763"/>
      <c r="L192" s="763"/>
      <c r="M192" s="763"/>
      <c r="N192" s="763"/>
      <c r="O192" s="763"/>
      <c r="P192" s="763"/>
      <c r="Q192" s="763"/>
      <c r="R192" s="763"/>
      <c r="S192" s="763"/>
      <c r="T192" s="763"/>
      <c r="U192" s="763"/>
      <c r="V192" s="763"/>
      <c r="W192" s="763"/>
      <c r="X192" s="763"/>
      <c r="Y192" s="763"/>
      <c r="Z192" s="763"/>
      <c r="AA192" s="763"/>
      <c r="AB192" s="763"/>
      <c r="AC192" s="763"/>
      <c r="AD192" s="763"/>
      <c r="AE192" s="763"/>
      <c r="AF192" s="763"/>
    </row>
    <row r="193" spans="1:32" ht="12.75" customHeight="1" x14ac:dyDescent="0.2">
      <c r="A193" s="58"/>
      <c r="AA193" s="152"/>
      <c r="AF193" s="152" t="s">
        <v>62</v>
      </c>
    </row>
  </sheetData>
  <mergeCells count="41">
    <mergeCell ref="B72:F72"/>
    <mergeCell ref="A68:AF68"/>
    <mergeCell ref="A69:AF69"/>
    <mergeCell ref="A70:AF70"/>
    <mergeCell ref="L131:P131"/>
    <mergeCell ref="B131:F131"/>
    <mergeCell ref="G131:K131"/>
    <mergeCell ref="Q131:U131"/>
    <mergeCell ref="V131:Z131"/>
    <mergeCell ref="AA131:AE131"/>
    <mergeCell ref="AA72:AE72"/>
    <mergeCell ref="G72:K72"/>
    <mergeCell ref="V72:Z72"/>
    <mergeCell ref="Q72:U72"/>
    <mergeCell ref="L72:P72"/>
    <mergeCell ref="A115:AF115"/>
    <mergeCell ref="A1:AF1"/>
    <mergeCell ref="A2:AF2"/>
    <mergeCell ref="A3:AF3"/>
    <mergeCell ref="A4:AF4"/>
    <mergeCell ref="A67:AF67"/>
    <mergeCell ref="V6:Z6"/>
    <mergeCell ref="B6:F6"/>
    <mergeCell ref="G6:K6"/>
    <mergeCell ref="L6:P6"/>
    <mergeCell ref="Q6:U6"/>
    <mergeCell ref="AA6:AE6"/>
    <mergeCell ref="A116:AF116"/>
    <mergeCell ref="A117:AF117"/>
    <mergeCell ref="A118:AF118"/>
    <mergeCell ref="A119:AF119"/>
    <mergeCell ref="A120:AF120"/>
    <mergeCell ref="A128:AF128"/>
    <mergeCell ref="A129:AF129"/>
    <mergeCell ref="A190:AF190"/>
    <mergeCell ref="A192:AF192"/>
    <mergeCell ref="A121:AF121"/>
    <mergeCell ref="A122:AF122"/>
    <mergeCell ref="A124:AF124"/>
    <mergeCell ref="A126:AF126"/>
    <mergeCell ref="A127:AF127"/>
  </mergeCells>
  <phoneticPr fontId="13" type="noConversion"/>
  <printOptions horizontalCentered="1"/>
  <pageMargins left="0.15" right="0.15" top="0.25" bottom="0.25" header="0.3" footer="0.3"/>
  <pageSetup paperSize="5" scale="43" fitToWidth="4" fitToHeight="4" orientation="landscape" r:id="rId1"/>
  <headerFooter alignWithMargins="0"/>
  <rowBreaks count="2" manualBreakCount="2">
    <brk id="66" max="36" man="1"/>
    <brk id="125" max="3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F194"/>
  <sheetViews>
    <sheetView view="pageBreakPreview" zoomScale="90" zoomScaleNormal="90" zoomScaleSheetLayoutView="90" workbookViewId="0">
      <selection sqref="A1:AF1"/>
    </sheetView>
  </sheetViews>
  <sheetFormatPr defaultColWidth="9.140625" defaultRowHeight="12.75" x14ac:dyDescent="0.2"/>
  <cols>
    <col min="1" max="1" width="60.7109375" customWidth="1"/>
    <col min="2" max="16" width="10.7109375" customWidth="1"/>
    <col min="17" max="17" width="10.28515625" customWidth="1"/>
    <col min="21" max="21" width="10.5703125" customWidth="1"/>
    <col min="22" max="22" width="9.140625" customWidth="1"/>
    <col min="26" max="26" width="10.140625" customWidth="1"/>
    <col min="27" max="27" width="9.140625" customWidth="1"/>
    <col min="30" max="30" width="11" customWidth="1"/>
    <col min="31" max="31" width="10.7109375" customWidth="1"/>
    <col min="32" max="32" width="13.140625" customWidth="1"/>
  </cols>
  <sheetData>
    <row r="1" spans="1:32" ht="19.149999999999999" customHeight="1" x14ac:dyDescent="0.25">
      <c r="A1" s="760" t="s">
        <v>0</v>
      </c>
      <c r="B1" s="760"/>
      <c r="C1" s="760"/>
      <c r="D1" s="760"/>
      <c r="E1" s="760"/>
      <c r="F1" s="760"/>
      <c r="G1" s="760"/>
      <c r="H1" s="760"/>
      <c r="I1" s="760"/>
      <c r="J1" s="760"/>
      <c r="K1" s="760"/>
      <c r="L1" s="760"/>
      <c r="M1" s="760"/>
      <c r="N1" s="760"/>
      <c r="O1" s="760"/>
      <c r="P1" s="760"/>
      <c r="Q1" s="760"/>
      <c r="R1" s="760"/>
      <c r="S1" s="760"/>
      <c r="T1" s="760"/>
      <c r="U1" s="760"/>
      <c r="V1" s="760"/>
      <c r="W1" s="760"/>
      <c r="X1" s="760"/>
      <c r="Y1" s="760"/>
      <c r="Z1" s="760"/>
      <c r="AA1" s="760"/>
      <c r="AB1" s="760"/>
      <c r="AC1" s="760"/>
      <c r="AD1" s="760"/>
      <c r="AE1" s="760"/>
      <c r="AF1" s="760"/>
    </row>
    <row r="2" spans="1:32" ht="19.350000000000001" customHeight="1" x14ac:dyDescent="0.25">
      <c r="A2" s="760" t="s">
        <v>168</v>
      </c>
      <c r="B2" s="760"/>
      <c r="C2" s="760"/>
      <c r="D2" s="760"/>
      <c r="E2" s="760"/>
      <c r="F2" s="760"/>
      <c r="G2" s="760"/>
      <c r="H2" s="760"/>
      <c r="I2" s="760"/>
      <c r="J2" s="760"/>
      <c r="K2" s="760"/>
      <c r="L2" s="760"/>
      <c r="M2" s="760"/>
      <c r="N2" s="760"/>
      <c r="O2" s="760"/>
      <c r="P2" s="760"/>
      <c r="Q2" s="760"/>
      <c r="R2" s="760"/>
      <c r="S2" s="760"/>
      <c r="T2" s="760"/>
      <c r="U2" s="760"/>
      <c r="V2" s="760"/>
      <c r="W2" s="760"/>
      <c r="X2" s="760"/>
      <c r="Y2" s="760"/>
      <c r="Z2" s="760"/>
      <c r="AA2" s="760"/>
      <c r="AB2" s="760"/>
      <c r="AC2" s="760"/>
      <c r="AD2" s="760"/>
      <c r="AE2" s="760"/>
      <c r="AF2" s="760"/>
    </row>
    <row r="3" spans="1:32" ht="19.149999999999999" customHeight="1" x14ac:dyDescent="0.25">
      <c r="A3" s="760" t="s">
        <v>240</v>
      </c>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row>
    <row r="4" spans="1:32" x14ac:dyDescent="0.2">
      <c r="A4" s="761" t="s">
        <v>20</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row>
    <row r="5" spans="1:32" s="108" customFormat="1" ht="14.25" customHeight="1" thickBot="1" x14ac:dyDescent="0.3">
      <c r="A5" s="107"/>
    </row>
    <row r="6" spans="1:32" s="108" customFormat="1" ht="31.9" customHeight="1" thickBot="1" x14ac:dyDescent="0.3">
      <c r="A6" s="14" t="s">
        <v>34</v>
      </c>
      <c r="B6" s="766" t="s">
        <v>181</v>
      </c>
      <c r="C6" s="767"/>
      <c r="D6" s="767"/>
      <c r="E6" s="767"/>
      <c r="F6" s="768"/>
      <c r="G6" s="766" t="s">
        <v>188</v>
      </c>
      <c r="H6" s="767"/>
      <c r="I6" s="767"/>
      <c r="J6" s="767"/>
      <c r="K6" s="768"/>
      <c r="L6" s="766" t="s">
        <v>195</v>
      </c>
      <c r="M6" s="767"/>
      <c r="N6" s="767"/>
      <c r="O6" s="767"/>
      <c r="P6" s="768"/>
      <c r="Q6" s="766" t="s">
        <v>211</v>
      </c>
      <c r="R6" s="767"/>
      <c r="S6" s="767"/>
      <c r="T6" s="767"/>
      <c r="U6" s="768"/>
      <c r="V6" s="766" t="s">
        <v>219</v>
      </c>
      <c r="W6" s="767"/>
      <c r="X6" s="767"/>
      <c r="Y6" s="767"/>
      <c r="Z6" s="768"/>
      <c r="AA6" s="766" t="s">
        <v>226</v>
      </c>
      <c r="AB6" s="767"/>
      <c r="AC6" s="767"/>
      <c r="AD6" s="767"/>
      <c r="AE6" s="768"/>
      <c r="AF6" s="676" t="s">
        <v>237</v>
      </c>
    </row>
    <row r="7" spans="1:32" s="108" customFormat="1" ht="16.899999999999999" customHeight="1" thickBot="1" x14ac:dyDescent="0.3">
      <c r="A7" s="2" t="s">
        <v>21</v>
      </c>
      <c r="B7" s="148" t="s">
        <v>28</v>
      </c>
      <c r="C7" s="75" t="s">
        <v>29</v>
      </c>
      <c r="D7" s="75" t="s">
        <v>30</v>
      </c>
      <c r="E7" s="252" t="s">
        <v>31</v>
      </c>
      <c r="F7" s="433" t="s">
        <v>32</v>
      </c>
      <c r="G7" s="148" t="s">
        <v>28</v>
      </c>
      <c r="H7" s="75" t="s">
        <v>29</v>
      </c>
      <c r="I7" s="75" t="s">
        <v>30</v>
      </c>
      <c r="J7" s="252" t="s">
        <v>31</v>
      </c>
      <c r="K7" s="433" t="s">
        <v>32</v>
      </c>
      <c r="L7" s="148" t="s">
        <v>28</v>
      </c>
      <c r="M7" s="75" t="s">
        <v>29</v>
      </c>
      <c r="N7" s="75" t="s">
        <v>30</v>
      </c>
      <c r="O7" s="75" t="s">
        <v>31</v>
      </c>
      <c r="P7" s="433" t="s">
        <v>32</v>
      </c>
      <c r="Q7" s="148" t="s">
        <v>28</v>
      </c>
      <c r="R7" s="75" t="s">
        <v>29</v>
      </c>
      <c r="S7" s="75" t="s">
        <v>30</v>
      </c>
      <c r="T7" s="75" t="s">
        <v>31</v>
      </c>
      <c r="U7" s="433" t="s">
        <v>32</v>
      </c>
      <c r="V7" s="148" t="s">
        <v>28</v>
      </c>
      <c r="W7" s="75" t="s">
        <v>29</v>
      </c>
      <c r="X7" s="75" t="s">
        <v>30</v>
      </c>
      <c r="Y7" s="252" t="s">
        <v>31</v>
      </c>
      <c r="Z7" s="433" t="s">
        <v>32</v>
      </c>
      <c r="AA7" s="148" t="s">
        <v>28</v>
      </c>
      <c r="AB7" s="75" t="s">
        <v>29</v>
      </c>
      <c r="AC7" s="75" t="s">
        <v>30</v>
      </c>
      <c r="AD7" s="252" t="s">
        <v>31</v>
      </c>
      <c r="AE7" s="433" t="s">
        <v>32</v>
      </c>
      <c r="AF7" s="512" t="s">
        <v>28</v>
      </c>
    </row>
    <row r="8" spans="1:32" ht="6" customHeight="1" x14ac:dyDescent="0.2">
      <c r="A8" s="9"/>
      <c r="B8" s="60"/>
      <c r="C8" s="67"/>
      <c r="D8" s="67"/>
      <c r="E8" s="111"/>
      <c r="F8" s="453"/>
      <c r="G8" s="60"/>
      <c r="H8" s="67"/>
      <c r="I8" s="67"/>
      <c r="J8" s="111"/>
      <c r="K8" s="453"/>
      <c r="L8" s="60"/>
      <c r="M8" s="67"/>
      <c r="N8" s="67"/>
      <c r="O8" s="67"/>
      <c r="P8" s="453"/>
      <c r="Q8" s="60"/>
      <c r="R8" s="67"/>
      <c r="S8" s="67"/>
      <c r="T8" s="67"/>
      <c r="U8" s="453"/>
      <c r="V8" s="60"/>
      <c r="W8" s="67"/>
      <c r="X8" s="67"/>
      <c r="Y8" s="111"/>
      <c r="Z8" s="453"/>
      <c r="AA8" s="60"/>
      <c r="AB8" s="67"/>
      <c r="AC8" s="67"/>
      <c r="AD8" s="111"/>
      <c r="AE8" s="453"/>
      <c r="AF8" s="514"/>
    </row>
    <row r="9" spans="1:32" s="108" customFormat="1" ht="14.25" customHeight="1" x14ac:dyDescent="0.2">
      <c r="A9" s="3" t="s">
        <v>2</v>
      </c>
      <c r="B9" s="524">
        <v>211.5</v>
      </c>
      <c r="C9" s="525">
        <v>190.6</v>
      </c>
      <c r="D9" s="525">
        <v>202.6</v>
      </c>
      <c r="E9" s="526">
        <v>216.3</v>
      </c>
      <c r="F9" s="527">
        <v>821</v>
      </c>
      <c r="G9" s="524">
        <v>220.2</v>
      </c>
      <c r="H9" s="525">
        <v>244.9</v>
      </c>
      <c r="I9" s="525">
        <v>247.9</v>
      </c>
      <c r="J9" s="526">
        <v>254.2</v>
      </c>
      <c r="K9" s="527">
        <v>967.2</v>
      </c>
      <c r="L9" s="524">
        <v>259</v>
      </c>
      <c r="M9" s="525">
        <v>267.3</v>
      </c>
      <c r="N9" s="525">
        <v>275.3</v>
      </c>
      <c r="O9" s="525">
        <v>289.2</v>
      </c>
      <c r="P9" s="527">
        <v>1090.8</v>
      </c>
      <c r="Q9" s="524">
        <v>293</v>
      </c>
      <c r="R9" s="525">
        <v>312</v>
      </c>
      <c r="S9" s="525">
        <v>323.10000000000002</v>
      </c>
      <c r="T9" s="525">
        <v>331.6</v>
      </c>
      <c r="U9" s="527">
        <v>1259.7</v>
      </c>
      <c r="V9" s="524">
        <v>344.5</v>
      </c>
      <c r="W9" s="525">
        <v>349.5</v>
      </c>
      <c r="X9" s="525">
        <v>359.8</v>
      </c>
      <c r="Y9" s="526">
        <v>360.2</v>
      </c>
      <c r="Z9" s="527">
        <v>1414</v>
      </c>
      <c r="AA9" s="524">
        <v>365</v>
      </c>
      <c r="AB9" s="525">
        <v>383</v>
      </c>
      <c r="AC9" s="525">
        <v>393</v>
      </c>
      <c r="AD9" s="526">
        <v>408</v>
      </c>
      <c r="AE9" s="527">
        <v>1549</v>
      </c>
      <c r="AF9" s="639">
        <v>420</v>
      </c>
    </row>
    <row r="10" spans="1:32" s="108" customFormat="1" ht="14.25" customHeight="1" x14ac:dyDescent="0.2">
      <c r="A10" s="3" t="s">
        <v>216</v>
      </c>
      <c r="B10" s="659">
        <v>0.3</v>
      </c>
      <c r="C10" s="659">
        <v>0.2</v>
      </c>
      <c r="D10" s="659">
        <v>0.1</v>
      </c>
      <c r="E10" s="659">
        <v>0.1</v>
      </c>
      <c r="F10" s="561">
        <v>0.7</v>
      </c>
      <c r="G10" s="659">
        <v>0.1</v>
      </c>
      <c r="H10" s="659">
        <v>0.1</v>
      </c>
      <c r="I10" s="659">
        <v>0.1</v>
      </c>
      <c r="J10" s="659">
        <v>0.1</v>
      </c>
      <c r="K10" s="561">
        <v>0.4</v>
      </c>
      <c r="L10" s="659">
        <v>0.1</v>
      </c>
      <c r="M10" s="659">
        <v>0.1</v>
      </c>
      <c r="N10" s="659">
        <v>0.2</v>
      </c>
      <c r="O10" s="559">
        <v>1.4</v>
      </c>
      <c r="P10" s="561">
        <v>1.7999999999999998</v>
      </c>
      <c r="Q10" s="558">
        <v>4.5999999999999996</v>
      </c>
      <c r="R10" s="559">
        <v>6.6</v>
      </c>
      <c r="S10" s="559">
        <v>7.9</v>
      </c>
      <c r="T10" s="559">
        <v>8.8000000000000007</v>
      </c>
      <c r="U10" s="561">
        <v>27.900000000000002</v>
      </c>
      <c r="V10" s="558">
        <v>8.3000000000000007</v>
      </c>
      <c r="W10" s="559">
        <v>9.1</v>
      </c>
      <c r="X10" s="559">
        <v>9.9</v>
      </c>
      <c r="Y10" s="560">
        <v>9.1999999999999993</v>
      </c>
      <c r="Z10" s="561">
        <v>36.5</v>
      </c>
      <c r="AA10" s="558">
        <v>9</v>
      </c>
      <c r="AB10" s="559">
        <v>9</v>
      </c>
      <c r="AC10" s="559">
        <v>9</v>
      </c>
      <c r="AD10" s="560">
        <v>9</v>
      </c>
      <c r="AE10" s="561">
        <v>36</v>
      </c>
      <c r="AF10" s="642">
        <v>8</v>
      </c>
    </row>
    <row r="11" spans="1:32" s="108" customFormat="1" ht="14.25" customHeight="1" x14ac:dyDescent="0.2">
      <c r="A11" s="38" t="s">
        <v>147</v>
      </c>
      <c r="B11" s="542">
        <v>211.8</v>
      </c>
      <c r="C11" s="545">
        <v>190.79999999999998</v>
      </c>
      <c r="D11" s="545">
        <v>202.7</v>
      </c>
      <c r="E11" s="543">
        <v>216.4</v>
      </c>
      <c r="F11" s="544">
        <v>821.7</v>
      </c>
      <c r="G11" s="542">
        <v>220.29999999999998</v>
      </c>
      <c r="H11" s="545">
        <v>245</v>
      </c>
      <c r="I11" s="545">
        <v>248</v>
      </c>
      <c r="J11" s="543">
        <v>254.29999999999998</v>
      </c>
      <c r="K11" s="544">
        <v>967.6</v>
      </c>
      <c r="L11" s="542">
        <v>259.10000000000002</v>
      </c>
      <c r="M11" s="545">
        <v>267.40000000000003</v>
      </c>
      <c r="N11" s="545">
        <v>275.5</v>
      </c>
      <c r="O11" s="545">
        <v>290.59999999999997</v>
      </c>
      <c r="P11" s="544">
        <v>1092.5999999999999</v>
      </c>
      <c r="Q11" s="542">
        <v>297.60000000000002</v>
      </c>
      <c r="R11" s="545">
        <v>318.60000000000002</v>
      </c>
      <c r="S11" s="545">
        <v>331</v>
      </c>
      <c r="T11" s="545">
        <v>340.40000000000003</v>
      </c>
      <c r="U11" s="544">
        <v>1287.6000000000001</v>
      </c>
      <c r="V11" s="542">
        <v>352.8</v>
      </c>
      <c r="W11" s="545">
        <v>358.6</v>
      </c>
      <c r="X11" s="545">
        <v>369.7</v>
      </c>
      <c r="Y11" s="543">
        <v>369.4</v>
      </c>
      <c r="Z11" s="544">
        <v>1450.5</v>
      </c>
      <c r="AA11" s="542">
        <v>374</v>
      </c>
      <c r="AB11" s="545">
        <v>392</v>
      </c>
      <c r="AC11" s="545">
        <v>402</v>
      </c>
      <c r="AD11" s="543">
        <v>417</v>
      </c>
      <c r="AE11" s="544">
        <v>1585</v>
      </c>
      <c r="AF11" s="643">
        <v>428</v>
      </c>
    </row>
    <row r="12" spans="1:32" s="108" customFormat="1" ht="6" customHeight="1" x14ac:dyDescent="0.2">
      <c r="A12" s="3"/>
      <c r="B12" s="528"/>
      <c r="C12" s="478"/>
      <c r="D12" s="478"/>
      <c r="E12" s="484"/>
      <c r="F12" s="529"/>
      <c r="G12" s="528"/>
      <c r="H12" s="478"/>
      <c r="I12" s="478"/>
      <c r="J12" s="484"/>
      <c r="K12" s="529"/>
      <c r="L12" s="528"/>
      <c r="M12" s="478"/>
      <c r="N12" s="478"/>
      <c r="O12" s="478"/>
      <c r="P12" s="529"/>
      <c r="Q12" s="528"/>
      <c r="R12" s="478"/>
      <c r="S12" s="478"/>
      <c r="T12" s="478"/>
      <c r="U12" s="529"/>
      <c r="V12" s="528"/>
      <c r="W12" s="478"/>
      <c r="X12" s="478"/>
      <c r="Y12" s="484"/>
      <c r="Z12" s="529"/>
      <c r="AA12" s="528"/>
      <c r="AB12" s="478"/>
      <c r="AC12" s="478"/>
      <c r="AD12" s="484"/>
      <c r="AE12" s="529"/>
      <c r="AF12" s="633"/>
    </row>
    <row r="13" spans="1:32" s="108" customFormat="1" ht="14.25" customHeight="1" x14ac:dyDescent="0.2">
      <c r="A13" s="38" t="s">
        <v>108</v>
      </c>
      <c r="B13" s="558">
        <v>37.700000000000003</v>
      </c>
      <c r="C13" s="559">
        <v>32.4</v>
      </c>
      <c r="D13" s="559">
        <v>41.6</v>
      </c>
      <c r="E13" s="560">
        <v>40</v>
      </c>
      <c r="F13" s="561">
        <v>151.69999999999999</v>
      </c>
      <c r="G13" s="558">
        <v>32.4</v>
      </c>
      <c r="H13" s="559">
        <v>36.700000000000003</v>
      </c>
      <c r="I13" s="559">
        <v>32.6</v>
      </c>
      <c r="J13" s="560">
        <v>31.3</v>
      </c>
      <c r="K13" s="561">
        <v>133</v>
      </c>
      <c r="L13" s="558">
        <v>30.8</v>
      </c>
      <c r="M13" s="559">
        <v>34.6</v>
      </c>
      <c r="N13" s="559">
        <v>32</v>
      </c>
      <c r="O13" s="559">
        <v>33.1</v>
      </c>
      <c r="P13" s="561">
        <v>130.5</v>
      </c>
      <c r="Q13" s="558">
        <v>33.200000000000003</v>
      </c>
      <c r="R13" s="559">
        <v>35</v>
      </c>
      <c r="S13" s="559">
        <v>38.4</v>
      </c>
      <c r="T13" s="559">
        <v>38.799999999999997</v>
      </c>
      <c r="U13" s="561">
        <v>145.39999999999998</v>
      </c>
      <c r="V13" s="558">
        <v>38.6</v>
      </c>
      <c r="W13" s="559">
        <v>39.4</v>
      </c>
      <c r="X13" s="559">
        <v>40.299999999999997</v>
      </c>
      <c r="Y13" s="560">
        <v>36</v>
      </c>
      <c r="Z13" s="561">
        <v>154.30000000000001</v>
      </c>
      <c r="AA13" s="558">
        <v>39</v>
      </c>
      <c r="AB13" s="559">
        <v>43</v>
      </c>
      <c r="AC13" s="559">
        <v>40</v>
      </c>
      <c r="AD13" s="560">
        <v>42</v>
      </c>
      <c r="AE13" s="561">
        <v>164</v>
      </c>
      <c r="AF13" s="642">
        <v>42</v>
      </c>
    </row>
    <row r="14" spans="1:32" s="108" customFormat="1" ht="14.25" customHeight="1" x14ac:dyDescent="0.2">
      <c r="A14" s="12" t="s">
        <v>148</v>
      </c>
      <c r="B14" s="538">
        <v>249.5</v>
      </c>
      <c r="C14" s="539">
        <v>223.2</v>
      </c>
      <c r="D14" s="539">
        <v>244.29999999999998</v>
      </c>
      <c r="E14" s="540">
        <v>256.39999999999998</v>
      </c>
      <c r="F14" s="541">
        <v>973.40000000000009</v>
      </c>
      <c r="G14" s="538">
        <v>252.7</v>
      </c>
      <c r="H14" s="539">
        <v>281.7</v>
      </c>
      <c r="I14" s="539">
        <v>280.60000000000002</v>
      </c>
      <c r="J14" s="540">
        <v>285.59999999999997</v>
      </c>
      <c r="K14" s="541">
        <v>1100.5999999999999</v>
      </c>
      <c r="L14" s="538">
        <v>289.90000000000003</v>
      </c>
      <c r="M14" s="539">
        <v>302.00000000000006</v>
      </c>
      <c r="N14" s="539">
        <v>307.5</v>
      </c>
      <c r="O14" s="539">
        <v>323.7</v>
      </c>
      <c r="P14" s="541">
        <v>1223.0999999999999</v>
      </c>
      <c r="Q14" s="538">
        <v>330.8</v>
      </c>
      <c r="R14" s="539">
        <v>353.6</v>
      </c>
      <c r="S14" s="539">
        <v>369.4</v>
      </c>
      <c r="T14" s="539">
        <v>379.20000000000005</v>
      </c>
      <c r="U14" s="541">
        <v>1433</v>
      </c>
      <c r="V14" s="538">
        <v>391.40000000000003</v>
      </c>
      <c r="W14" s="539">
        <v>398</v>
      </c>
      <c r="X14" s="539">
        <v>410</v>
      </c>
      <c r="Y14" s="540">
        <v>405.4</v>
      </c>
      <c r="Z14" s="541">
        <v>1604.8</v>
      </c>
      <c r="AA14" s="538">
        <v>413</v>
      </c>
      <c r="AB14" s="539">
        <v>435</v>
      </c>
      <c r="AC14" s="539">
        <v>442</v>
      </c>
      <c r="AD14" s="540">
        <v>459</v>
      </c>
      <c r="AE14" s="541">
        <v>1749</v>
      </c>
      <c r="AF14" s="635">
        <v>470</v>
      </c>
    </row>
    <row r="15" spans="1:32" s="108" customFormat="1" ht="6" customHeight="1" x14ac:dyDescent="0.2">
      <c r="A15" s="3"/>
      <c r="B15" s="528"/>
      <c r="C15" s="478"/>
      <c r="D15" s="478"/>
      <c r="E15" s="484"/>
      <c r="F15" s="529"/>
      <c r="G15" s="528"/>
      <c r="H15" s="478"/>
      <c r="I15" s="478"/>
      <c r="J15" s="484"/>
      <c r="K15" s="529"/>
      <c r="L15" s="528"/>
      <c r="M15" s="478"/>
      <c r="N15" s="478"/>
      <c r="O15" s="478"/>
      <c r="P15" s="529"/>
      <c r="Q15" s="528"/>
      <c r="R15" s="478"/>
      <c r="S15" s="478"/>
      <c r="T15" s="478"/>
      <c r="U15" s="529"/>
      <c r="V15" s="528"/>
      <c r="W15" s="478"/>
      <c r="X15" s="478"/>
      <c r="Y15" s="484"/>
      <c r="Z15" s="529"/>
      <c r="AA15" s="528"/>
      <c r="AB15" s="478"/>
      <c r="AC15" s="478"/>
      <c r="AD15" s="484"/>
      <c r="AE15" s="529"/>
      <c r="AF15" s="633"/>
    </row>
    <row r="16" spans="1:32" s="108" customFormat="1" ht="14.25" customHeight="1" x14ac:dyDescent="0.2">
      <c r="A16" s="3" t="s">
        <v>4</v>
      </c>
      <c r="B16" s="528">
        <v>130.9</v>
      </c>
      <c r="C16" s="478">
        <v>126.1</v>
      </c>
      <c r="D16" s="478">
        <v>128.6</v>
      </c>
      <c r="E16" s="484">
        <v>131.9</v>
      </c>
      <c r="F16" s="529">
        <v>517.5</v>
      </c>
      <c r="G16" s="528">
        <v>134.1</v>
      </c>
      <c r="H16" s="478">
        <v>145.9</v>
      </c>
      <c r="I16" s="478">
        <v>148.9</v>
      </c>
      <c r="J16" s="484">
        <v>151.80000000000001</v>
      </c>
      <c r="K16" s="529">
        <v>580.70000000000005</v>
      </c>
      <c r="L16" s="528">
        <v>158.69999999999999</v>
      </c>
      <c r="M16" s="478">
        <v>159.1</v>
      </c>
      <c r="N16" s="478">
        <v>169.3</v>
      </c>
      <c r="O16" s="478">
        <v>177.8</v>
      </c>
      <c r="P16" s="529">
        <v>664.9</v>
      </c>
      <c r="Q16" s="528">
        <v>179.8</v>
      </c>
      <c r="R16" s="478">
        <v>190.3</v>
      </c>
      <c r="S16" s="478">
        <v>199.2</v>
      </c>
      <c r="T16" s="478">
        <v>207.5</v>
      </c>
      <c r="U16" s="529">
        <v>776.8</v>
      </c>
      <c r="V16" s="528">
        <v>213.9</v>
      </c>
      <c r="W16" s="478">
        <v>219.2</v>
      </c>
      <c r="X16" s="478">
        <v>224.6</v>
      </c>
      <c r="Y16" s="484">
        <v>224.7</v>
      </c>
      <c r="Z16" s="529">
        <v>882.40000000000009</v>
      </c>
      <c r="AA16" s="528">
        <v>231</v>
      </c>
      <c r="AB16" s="478">
        <v>244</v>
      </c>
      <c r="AC16" s="478">
        <v>244</v>
      </c>
      <c r="AD16" s="484">
        <v>255</v>
      </c>
      <c r="AE16" s="529">
        <v>974</v>
      </c>
      <c r="AF16" s="633">
        <v>264</v>
      </c>
    </row>
    <row r="17" spans="1:32" s="108" customFormat="1" ht="14.25" customHeight="1" x14ac:dyDescent="0.2">
      <c r="A17" s="3" t="s">
        <v>10</v>
      </c>
      <c r="B17" s="528">
        <v>45.9</v>
      </c>
      <c r="C17" s="478">
        <v>36.200000000000003</v>
      </c>
      <c r="D17" s="478">
        <v>35.9</v>
      </c>
      <c r="E17" s="484">
        <v>44.6</v>
      </c>
      <c r="F17" s="529">
        <v>162.6</v>
      </c>
      <c r="G17" s="528">
        <v>46.4</v>
      </c>
      <c r="H17" s="478">
        <v>51.5</v>
      </c>
      <c r="I17" s="478">
        <v>55.4</v>
      </c>
      <c r="J17" s="484">
        <v>56.5</v>
      </c>
      <c r="K17" s="529">
        <v>209.8</v>
      </c>
      <c r="L17" s="528">
        <v>56.3</v>
      </c>
      <c r="M17" s="478">
        <v>59.7</v>
      </c>
      <c r="N17" s="478">
        <v>58.9</v>
      </c>
      <c r="O17" s="478">
        <v>59</v>
      </c>
      <c r="P17" s="529">
        <v>233.9</v>
      </c>
      <c r="Q17" s="528">
        <v>61.9</v>
      </c>
      <c r="R17" s="478">
        <v>67.8</v>
      </c>
      <c r="S17" s="478">
        <v>65</v>
      </c>
      <c r="T17" s="478">
        <v>62.7</v>
      </c>
      <c r="U17" s="529">
        <v>257.39999999999998</v>
      </c>
      <c r="V17" s="528">
        <v>68.400000000000006</v>
      </c>
      <c r="W17" s="478">
        <v>67.099999999999994</v>
      </c>
      <c r="X17" s="478">
        <v>71</v>
      </c>
      <c r="Y17" s="484">
        <v>72</v>
      </c>
      <c r="Z17" s="529">
        <v>278.5</v>
      </c>
      <c r="AA17" s="528">
        <v>71</v>
      </c>
      <c r="AB17" s="478">
        <v>73</v>
      </c>
      <c r="AC17" s="478">
        <v>76</v>
      </c>
      <c r="AD17" s="484">
        <v>78</v>
      </c>
      <c r="AE17" s="529">
        <v>298</v>
      </c>
      <c r="AF17" s="633">
        <v>78</v>
      </c>
    </row>
    <row r="18" spans="1:32" s="108" customFormat="1" ht="14.25" customHeight="1" x14ac:dyDescent="0.2">
      <c r="A18" s="64" t="s">
        <v>108</v>
      </c>
      <c r="B18" s="528">
        <v>37.700000000000003</v>
      </c>
      <c r="C18" s="478">
        <v>32.4</v>
      </c>
      <c r="D18" s="478">
        <v>41.6</v>
      </c>
      <c r="E18" s="484">
        <v>40</v>
      </c>
      <c r="F18" s="529">
        <v>151.69999999999999</v>
      </c>
      <c r="G18" s="528">
        <v>32.4</v>
      </c>
      <c r="H18" s="478">
        <v>36.700000000000003</v>
      </c>
      <c r="I18" s="478">
        <v>32.6</v>
      </c>
      <c r="J18" s="484">
        <v>31.3</v>
      </c>
      <c r="K18" s="529">
        <v>133</v>
      </c>
      <c r="L18" s="528">
        <v>30.8</v>
      </c>
      <c r="M18" s="478">
        <v>34.6</v>
      </c>
      <c r="N18" s="478">
        <v>32</v>
      </c>
      <c r="O18" s="478">
        <v>33.1</v>
      </c>
      <c r="P18" s="529">
        <v>130.5</v>
      </c>
      <c r="Q18" s="528">
        <v>33.200000000000003</v>
      </c>
      <c r="R18" s="478">
        <v>35</v>
      </c>
      <c r="S18" s="478">
        <v>38.4</v>
      </c>
      <c r="T18" s="478">
        <v>38.799999999999997</v>
      </c>
      <c r="U18" s="529">
        <v>145.39999999999998</v>
      </c>
      <c r="V18" s="528">
        <v>38.6</v>
      </c>
      <c r="W18" s="478">
        <v>39.4</v>
      </c>
      <c r="X18" s="478">
        <v>40.299999999999997</v>
      </c>
      <c r="Y18" s="484">
        <v>36</v>
      </c>
      <c r="Z18" s="529">
        <v>154.30000000000001</v>
      </c>
      <c r="AA18" s="528">
        <v>39</v>
      </c>
      <c r="AB18" s="478">
        <v>43</v>
      </c>
      <c r="AC18" s="478">
        <v>40</v>
      </c>
      <c r="AD18" s="484">
        <v>42</v>
      </c>
      <c r="AE18" s="529">
        <v>164</v>
      </c>
      <c r="AF18" s="633">
        <v>42</v>
      </c>
    </row>
    <row r="19" spans="1:32" s="108" customFormat="1" ht="14.25" customHeight="1" x14ac:dyDescent="0.2">
      <c r="A19" s="3" t="s">
        <v>5</v>
      </c>
      <c r="B19" s="528">
        <v>12.3</v>
      </c>
      <c r="C19" s="478">
        <v>12.3</v>
      </c>
      <c r="D19" s="478">
        <v>11.9</v>
      </c>
      <c r="E19" s="484">
        <v>12.9</v>
      </c>
      <c r="F19" s="529">
        <v>49.4</v>
      </c>
      <c r="G19" s="528">
        <v>11.5</v>
      </c>
      <c r="H19" s="478">
        <v>11.6</v>
      </c>
      <c r="I19" s="478">
        <v>12</v>
      </c>
      <c r="J19" s="484">
        <v>11.1</v>
      </c>
      <c r="K19" s="529">
        <v>46.2</v>
      </c>
      <c r="L19" s="528">
        <v>10.1</v>
      </c>
      <c r="M19" s="478">
        <v>9.6999999999999993</v>
      </c>
      <c r="N19" s="478">
        <v>9</v>
      </c>
      <c r="O19" s="478">
        <v>9</v>
      </c>
      <c r="P19" s="529">
        <v>37.799999999999997</v>
      </c>
      <c r="Q19" s="528">
        <v>8.6999999999999993</v>
      </c>
      <c r="R19" s="545">
        <v>9</v>
      </c>
      <c r="S19" s="545">
        <v>8.8000000000000007</v>
      </c>
      <c r="T19" s="545">
        <v>9.4</v>
      </c>
      <c r="U19" s="529">
        <v>35.9</v>
      </c>
      <c r="V19" s="528">
        <v>10.9</v>
      </c>
      <c r="W19" s="478">
        <v>6.8</v>
      </c>
      <c r="X19" s="478">
        <v>9.6</v>
      </c>
      <c r="Y19" s="484">
        <v>10.3</v>
      </c>
      <c r="Z19" s="529">
        <v>37.599999999999994</v>
      </c>
      <c r="AA19" s="528">
        <v>10</v>
      </c>
      <c r="AB19" s="478">
        <v>10</v>
      </c>
      <c r="AC19" s="478">
        <v>10</v>
      </c>
      <c r="AD19" s="484">
        <v>10</v>
      </c>
      <c r="AE19" s="529">
        <v>40</v>
      </c>
      <c r="AF19" s="633">
        <v>10</v>
      </c>
    </row>
    <row r="20" spans="1:32" s="108" customFormat="1" ht="14.25" customHeight="1" x14ac:dyDescent="0.2">
      <c r="A20" s="3" t="s">
        <v>6</v>
      </c>
      <c r="B20" s="528">
        <v>1.4</v>
      </c>
      <c r="C20" s="478">
        <v>1.6</v>
      </c>
      <c r="D20" s="478">
        <v>1.4</v>
      </c>
      <c r="E20" s="484">
        <v>1.6</v>
      </c>
      <c r="F20" s="529">
        <v>6</v>
      </c>
      <c r="G20" s="528">
        <v>1.6</v>
      </c>
      <c r="H20" s="478">
        <v>2.2000000000000002</v>
      </c>
      <c r="I20" s="478">
        <v>2.1</v>
      </c>
      <c r="J20" s="484">
        <v>1.6</v>
      </c>
      <c r="K20" s="529">
        <v>7.5</v>
      </c>
      <c r="L20" s="528">
        <v>1.6</v>
      </c>
      <c r="M20" s="478">
        <v>1.6</v>
      </c>
      <c r="N20" s="478">
        <v>1.5</v>
      </c>
      <c r="O20" s="478">
        <v>1.5</v>
      </c>
      <c r="P20" s="529">
        <v>6.2</v>
      </c>
      <c r="Q20" s="528">
        <v>1.5</v>
      </c>
      <c r="R20" s="478">
        <v>1.5</v>
      </c>
      <c r="S20" s="478">
        <v>1.5</v>
      </c>
      <c r="T20" s="478">
        <v>3.2</v>
      </c>
      <c r="U20" s="529">
        <v>7.7</v>
      </c>
      <c r="V20" s="528">
        <v>6.3</v>
      </c>
      <c r="W20" s="478">
        <v>0</v>
      </c>
      <c r="X20" s="478">
        <v>3.7</v>
      </c>
      <c r="Y20" s="484">
        <v>3.8</v>
      </c>
      <c r="Z20" s="529">
        <v>13.8</v>
      </c>
      <c r="AA20" s="528">
        <v>6</v>
      </c>
      <c r="AB20" s="478">
        <v>6</v>
      </c>
      <c r="AC20" s="478">
        <v>4</v>
      </c>
      <c r="AD20" s="484">
        <v>6</v>
      </c>
      <c r="AE20" s="529">
        <v>22</v>
      </c>
      <c r="AF20" s="633">
        <v>7</v>
      </c>
    </row>
    <row r="21" spans="1:32" s="108" customFormat="1" ht="14.25" customHeight="1" x14ac:dyDescent="0.2">
      <c r="A21" s="3" t="s">
        <v>17</v>
      </c>
      <c r="B21" s="528">
        <v>-4.3</v>
      </c>
      <c r="C21" s="478">
        <v>1.4</v>
      </c>
      <c r="D21" s="659">
        <v>-0.4</v>
      </c>
      <c r="E21" s="659">
        <v>0.1</v>
      </c>
      <c r="F21" s="529">
        <v>-3.1999999999999997</v>
      </c>
      <c r="G21" s="528">
        <v>2.6</v>
      </c>
      <c r="H21" s="659">
        <v>0.4</v>
      </c>
      <c r="I21" s="659">
        <v>0.1</v>
      </c>
      <c r="J21" s="659">
        <v>0.2</v>
      </c>
      <c r="K21" s="529">
        <v>3.3000000000000003</v>
      </c>
      <c r="L21" s="659">
        <v>0.1</v>
      </c>
      <c r="M21" s="478">
        <v>-1.5</v>
      </c>
      <c r="N21" s="659">
        <v>0.2</v>
      </c>
      <c r="O21" s="478">
        <v>-6.2</v>
      </c>
      <c r="P21" s="529">
        <v>-7.4</v>
      </c>
      <c r="Q21" s="659">
        <v>0.2</v>
      </c>
      <c r="R21" s="659">
        <v>0.1</v>
      </c>
      <c r="S21" s="659">
        <v>0.1</v>
      </c>
      <c r="T21" s="659">
        <v>0.1</v>
      </c>
      <c r="U21" s="529">
        <v>0.5</v>
      </c>
      <c r="V21" s="659">
        <v>0.1</v>
      </c>
      <c r="W21" s="659">
        <v>0.1</v>
      </c>
      <c r="X21" s="659">
        <v>0.1</v>
      </c>
      <c r="Y21" s="659">
        <v>0.1</v>
      </c>
      <c r="Z21" s="663">
        <v>0.4</v>
      </c>
      <c r="AA21" s="659">
        <v>0</v>
      </c>
      <c r="AB21" s="478">
        <v>1</v>
      </c>
      <c r="AC21" s="659">
        <v>0</v>
      </c>
      <c r="AD21" s="484">
        <v>1</v>
      </c>
      <c r="AE21" s="529">
        <v>2</v>
      </c>
      <c r="AF21" s="633">
        <v>1</v>
      </c>
    </row>
    <row r="22" spans="1:32" ht="6" customHeight="1" x14ac:dyDescent="0.2">
      <c r="A22" s="11"/>
      <c r="B22" s="534"/>
      <c r="C22" s="537"/>
      <c r="D22" s="537"/>
      <c r="E22" s="535"/>
      <c r="F22" s="536"/>
      <c r="G22" s="534"/>
      <c r="H22" s="537"/>
      <c r="I22" s="537"/>
      <c r="J22" s="535"/>
      <c r="K22" s="536"/>
      <c r="L22" s="534"/>
      <c r="M22" s="537"/>
      <c r="N22" s="537"/>
      <c r="O22" s="537"/>
      <c r="P22" s="536"/>
      <c r="Q22" s="534"/>
      <c r="R22" s="537"/>
      <c r="S22" s="537"/>
      <c r="T22" s="537"/>
      <c r="U22" s="536"/>
      <c r="V22" s="534"/>
      <c r="W22" s="566"/>
      <c r="X22" s="566"/>
      <c r="Y22" s="535"/>
      <c r="Z22" s="536"/>
      <c r="AA22" s="534"/>
      <c r="AB22" s="566"/>
      <c r="AC22" s="566"/>
      <c r="AD22" s="535"/>
      <c r="AE22" s="536"/>
      <c r="AF22" s="634"/>
    </row>
    <row r="23" spans="1:32" s="108" customFormat="1" ht="14.25" customHeight="1" x14ac:dyDescent="0.2">
      <c r="A23" s="4" t="s">
        <v>7</v>
      </c>
      <c r="B23" s="546">
        <v>223.9</v>
      </c>
      <c r="C23" s="547">
        <v>210.00000000000003</v>
      </c>
      <c r="D23" s="547">
        <v>219</v>
      </c>
      <c r="E23" s="548">
        <v>231.1</v>
      </c>
      <c r="F23" s="549">
        <v>883.99999999999989</v>
      </c>
      <c r="G23" s="546">
        <v>228.6</v>
      </c>
      <c r="H23" s="547">
        <v>248.3</v>
      </c>
      <c r="I23" s="547">
        <v>251.1</v>
      </c>
      <c r="J23" s="548">
        <v>252.5</v>
      </c>
      <c r="K23" s="549">
        <v>980.5</v>
      </c>
      <c r="L23" s="546">
        <v>257.60000000000002</v>
      </c>
      <c r="M23" s="547">
        <v>263.20000000000005</v>
      </c>
      <c r="N23" s="547">
        <v>270.90000000000003</v>
      </c>
      <c r="O23" s="547">
        <v>274.20000000000005</v>
      </c>
      <c r="P23" s="549">
        <v>1065.8999999999999</v>
      </c>
      <c r="Q23" s="546">
        <v>285.3</v>
      </c>
      <c r="R23" s="547">
        <v>303.70000000000005</v>
      </c>
      <c r="S23" s="547">
        <v>313</v>
      </c>
      <c r="T23" s="547">
        <v>321.7</v>
      </c>
      <c r="U23" s="549">
        <v>1223.7</v>
      </c>
      <c r="V23" s="546">
        <v>338.20000000000005</v>
      </c>
      <c r="W23" s="547">
        <v>332.59999999999997</v>
      </c>
      <c r="X23" s="547">
        <v>349.30000000000007</v>
      </c>
      <c r="Y23" s="548">
        <v>346.90000000000003</v>
      </c>
      <c r="Z23" s="549">
        <v>1367</v>
      </c>
      <c r="AA23" s="546">
        <v>357</v>
      </c>
      <c r="AB23" s="547">
        <v>377</v>
      </c>
      <c r="AC23" s="547">
        <v>374</v>
      </c>
      <c r="AD23" s="548">
        <v>392</v>
      </c>
      <c r="AE23" s="549">
        <v>1500</v>
      </c>
      <c r="AF23" s="636">
        <v>402</v>
      </c>
    </row>
    <row r="24" spans="1:32" ht="6" customHeight="1" x14ac:dyDescent="0.2">
      <c r="A24" s="11"/>
      <c r="B24" s="534"/>
      <c r="C24" s="537"/>
      <c r="D24" s="537"/>
      <c r="E24" s="535"/>
      <c r="F24" s="536"/>
      <c r="G24" s="534"/>
      <c r="H24" s="537"/>
      <c r="I24" s="537"/>
      <c r="J24" s="535"/>
      <c r="K24" s="536"/>
      <c r="L24" s="534"/>
      <c r="M24" s="537"/>
      <c r="N24" s="537"/>
      <c r="O24" s="537"/>
      <c r="P24" s="536"/>
      <c r="Q24" s="534"/>
      <c r="R24" s="537"/>
      <c r="S24" s="537"/>
      <c r="T24" s="537"/>
      <c r="U24" s="536"/>
      <c r="V24" s="534"/>
      <c r="W24" s="566"/>
      <c r="X24" s="566"/>
      <c r="Y24" s="535"/>
      <c r="Z24" s="536"/>
      <c r="AA24" s="534"/>
      <c r="AB24" s="566"/>
      <c r="AC24" s="566"/>
      <c r="AD24" s="535"/>
      <c r="AE24" s="536"/>
      <c r="AF24" s="634"/>
    </row>
    <row r="25" spans="1:32" s="108" customFormat="1" ht="14.25" customHeight="1" x14ac:dyDescent="0.2">
      <c r="A25" s="7" t="s">
        <v>14</v>
      </c>
      <c r="B25" s="528">
        <v>25.599999999999994</v>
      </c>
      <c r="C25" s="478">
        <v>13.19999999999996</v>
      </c>
      <c r="D25" s="478">
        <v>25.299999999999983</v>
      </c>
      <c r="E25" s="484">
        <v>25.299999999999983</v>
      </c>
      <c r="F25" s="529">
        <v>89.400000000000205</v>
      </c>
      <c r="G25" s="528">
        <v>24.099999999999994</v>
      </c>
      <c r="H25" s="478">
        <v>33.399999999999977</v>
      </c>
      <c r="I25" s="478">
        <v>29.500000000000028</v>
      </c>
      <c r="J25" s="484">
        <v>33.099999999999966</v>
      </c>
      <c r="K25" s="529">
        <v>120.09999999999991</v>
      </c>
      <c r="L25" s="528">
        <v>32.300000000000011</v>
      </c>
      <c r="M25" s="478">
        <v>38.800000000000011</v>
      </c>
      <c r="N25" s="478">
        <v>36.599999999999966</v>
      </c>
      <c r="O25" s="478">
        <v>49.499999999999943</v>
      </c>
      <c r="P25" s="529">
        <v>157.20000000000005</v>
      </c>
      <c r="Q25" s="528">
        <v>45.5</v>
      </c>
      <c r="R25" s="478">
        <v>49.899999999999977</v>
      </c>
      <c r="S25" s="478">
        <v>56.399999999999977</v>
      </c>
      <c r="T25" s="478">
        <v>57.500000000000057</v>
      </c>
      <c r="U25" s="529">
        <v>209.29999999999995</v>
      </c>
      <c r="V25" s="528">
        <v>53.199999999999989</v>
      </c>
      <c r="W25" s="478">
        <v>65.400000000000034</v>
      </c>
      <c r="X25" s="478">
        <v>60.699999999999932</v>
      </c>
      <c r="Y25" s="484">
        <v>58.499999999999943</v>
      </c>
      <c r="Z25" s="529">
        <v>237.79999999999995</v>
      </c>
      <c r="AA25" s="528">
        <v>56</v>
      </c>
      <c r="AB25" s="478">
        <v>58</v>
      </c>
      <c r="AC25" s="478">
        <v>68</v>
      </c>
      <c r="AD25" s="484">
        <v>67</v>
      </c>
      <c r="AE25" s="529">
        <v>249</v>
      </c>
      <c r="AF25" s="633">
        <v>68</v>
      </c>
    </row>
    <row r="26" spans="1:32" s="108" customFormat="1" ht="14.25" customHeight="1" x14ac:dyDescent="0.2">
      <c r="A26" s="7" t="s">
        <v>11</v>
      </c>
      <c r="B26" s="528">
        <v>6.5</v>
      </c>
      <c r="C26" s="478">
        <v>3.3</v>
      </c>
      <c r="D26" s="478">
        <v>6.5</v>
      </c>
      <c r="E26" s="484">
        <v>6.2</v>
      </c>
      <c r="F26" s="529">
        <v>22.5</v>
      </c>
      <c r="G26" s="528">
        <v>6.1</v>
      </c>
      <c r="H26" s="478">
        <v>8.5</v>
      </c>
      <c r="I26" s="478">
        <v>7.5</v>
      </c>
      <c r="J26" s="484">
        <v>8.5</v>
      </c>
      <c r="K26" s="529">
        <v>30.6</v>
      </c>
      <c r="L26" s="528">
        <v>8.4</v>
      </c>
      <c r="M26" s="478">
        <v>10.199999999999999</v>
      </c>
      <c r="N26" s="478">
        <v>9.6999999999999993</v>
      </c>
      <c r="O26" s="478">
        <v>13.1</v>
      </c>
      <c r="P26" s="529">
        <v>41.4</v>
      </c>
      <c r="Q26" s="528">
        <v>12</v>
      </c>
      <c r="R26" s="478">
        <v>13.2</v>
      </c>
      <c r="S26" s="478">
        <v>14.9</v>
      </c>
      <c r="T26" s="478">
        <v>15.2</v>
      </c>
      <c r="U26" s="529">
        <v>55.3</v>
      </c>
      <c r="V26" s="528">
        <v>13.9</v>
      </c>
      <c r="W26" s="478">
        <v>17.600000000000001</v>
      </c>
      <c r="X26" s="478">
        <v>16.100000000000001</v>
      </c>
      <c r="Y26" s="484">
        <v>15</v>
      </c>
      <c r="Z26" s="529">
        <v>62.6</v>
      </c>
      <c r="AA26" s="528">
        <v>15</v>
      </c>
      <c r="AB26" s="478">
        <v>15</v>
      </c>
      <c r="AC26" s="478">
        <v>18</v>
      </c>
      <c r="AD26" s="484">
        <v>18</v>
      </c>
      <c r="AE26" s="529">
        <v>66</v>
      </c>
      <c r="AF26" s="633">
        <v>18</v>
      </c>
    </row>
    <row r="27" spans="1:32" ht="6" customHeight="1" x14ac:dyDescent="0.2">
      <c r="A27" s="11"/>
      <c r="B27" s="534"/>
      <c r="C27" s="537"/>
      <c r="D27" s="537"/>
      <c r="E27" s="535"/>
      <c r="F27" s="536"/>
      <c r="G27" s="534"/>
      <c r="H27" s="537"/>
      <c r="I27" s="537"/>
      <c r="J27" s="535"/>
      <c r="K27" s="536"/>
      <c r="L27" s="534"/>
      <c r="M27" s="537"/>
      <c r="N27" s="537"/>
      <c r="O27" s="537"/>
      <c r="P27" s="536"/>
      <c r="Q27" s="534"/>
      <c r="R27" s="537"/>
      <c r="S27" s="537"/>
      <c r="T27" s="537"/>
      <c r="U27" s="536"/>
      <c r="V27" s="534"/>
      <c r="W27" s="566"/>
      <c r="X27" s="566"/>
      <c r="Y27" s="535"/>
      <c r="Z27" s="536"/>
      <c r="AA27" s="534"/>
      <c r="AB27" s="566"/>
      <c r="AC27" s="566"/>
      <c r="AD27" s="535"/>
      <c r="AE27" s="536"/>
      <c r="AF27" s="634"/>
    </row>
    <row r="28" spans="1:32" s="108" customFormat="1" ht="14.25" customHeight="1" x14ac:dyDescent="0.2">
      <c r="A28" s="7" t="s">
        <v>15</v>
      </c>
      <c r="B28" s="528">
        <v>19.099999999999994</v>
      </c>
      <c r="C28" s="478">
        <v>9.8999999999999595</v>
      </c>
      <c r="D28" s="478">
        <v>18.799999999999983</v>
      </c>
      <c r="E28" s="484">
        <v>19.099999999999984</v>
      </c>
      <c r="F28" s="529">
        <v>66.900000000000205</v>
      </c>
      <c r="G28" s="528">
        <v>17.999999999999993</v>
      </c>
      <c r="H28" s="478">
        <v>24.899999999999977</v>
      </c>
      <c r="I28" s="478">
        <v>22.000000000000028</v>
      </c>
      <c r="J28" s="484">
        <v>24.599999999999966</v>
      </c>
      <c r="K28" s="529">
        <v>89.499999999999915</v>
      </c>
      <c r="L28" s="528">
        <v>23.900000000000013</v>
      </c>
      <c r="M28" s="478">
        <v>28.600000000000012</v>
      </c>
      <c r="N28" s="478">
        <v>26.899999999999967</v>
      </c>
      <c r="O28" s="478">
        <v>36.399999999999942</v>
      </c>
      <c r="P28" s="529">
        <v>115.80000000000004</v>
      </c>
      <c r="Q28" s="528">
        <v>33.5</v>
      </c>
      <c r="R28" s="478">
        <v>36.699999999999974</v>
      </c>
      <c r="S28" s="478">
        <v>41.499999999999979</v>
      </c>
      <c r="T28" s="478">
        <v>42.300000000000054</v>
      </c>
      <c r="U28" s="529">
        <v>153.99999999999994</v>
      </c>
      <c r="V28" s="528">
        <v>39.29999999999999</v>
      </c>
      <c r="W28" s="478">
        <v>47.800000000000033</v>
      </c>
      <c r="X28" s="478">
        <v>44.59999999999993</v>
      </c>
      <c r="Y28" s="484">
        <v>43.499999999999943</v>
      </c>
      <c r="Z28" s="529">
        <v>175.19999999999996</v>
      </c>
      <c r="AA28" s="528">
        <v>41</v>
      </c>
      <c r="AB28" s="478">
        <v>43</v>
      </c>
      <c r="AC28" s="478">
        <v>50</v>
      </c>
      <c r="AD28" s="484">
        <v>49</v>
      </c>
      <c r="AE28" s="529">
        <v>183</v>
      </c>
      <c r="AF28" s="633">
        <v>50</v>
      </c>
    </row>
    <row r="29" spans="1:32" s="108" customFormat="1" ht="14.25" customHeight="1" x14ac:dyDescent="0.2">
      <c r="A29" s="7" t="s">
        <v>15</v>
      </c>
      <c r="B29" s="528"/>
      <c r="C29" s="478"/>
      <c r="D29" s="478"/>
      <c r="E29" s="484"/>
      <c r="F29" s="529"/>
      <c r="G29" s="528"/>
      <c r="H29" s="478"/>
      <c r="I29" s="478"/>
      <c r="J29" s="484"/>
      <c r="K29" s="529"/>
      <c r="L29" s="528"/>
      <c r="M29" s="478"/>
      <c r="N29" s="478"/>
      <c r="O29" s="478"/>
      <c r="P29" s="529"/>
      <c r="Q29" s="528"/>
      <c r="R29" s="478"/>
      <c r="S29" s="478"/>
      <c r="T29" s="478"/>
      <c r="U29" s="529"/>
      <c r="V29" s="528"/>
      <c r="W29" s="478"/>
      <c r="X29" s="478"/>
      <c r="Y29" s="484"/>
      <c r="Z29" s="529"/>
      <c r="AA29" s="528"/>
      <c r="AB29" s="478"/>
      <c r="AC29" s="478"/>
      <c r="AD29" s="484"/>
      <c r="AE29" s="529"/>
      <c r="AF29" s="633"/>
    </row>
    <row r="30" spans="1:32" s="108" customFormat="1" ht="14.25" customHeight="1" x14ac:dyDescent="0.2">
      <c r="A30" s="64" t="s">
        <v>79</v>
      </c>
      <c r="B30" s="528">
        <v>0</v>
      </c>
      <c r="C30" s="478">
        <v>0</v>
      </c>
      <c r="D30" s="478">
        <v>0</v>
      </c>
      <c r="E30" s="577">
        <v>0</v>
      </c>
      <c r="F30" s="529">
        <v>0</v>
      </c>
      <c r="G30" s="528">
        <v>0</v>
      </c>
      <c r="H30" s="478">
        <v>0</v>
      </c>
      <c r="I30" s="478">
        <v>0</v>
      </c>
      <c r="J30" s="484">
        <v>0</v>
      </c>
      <c r="K30" s="529">
        <v>0</v>
      </c>
      <c r="L30" s="528">
        <v>0</v>
      </c>
      <c r="M30" s="478">
        <v>0</v>
      </c>
      <c r="N30" s="478">
        <v>0</v>
      </c>
      <c r="O30" s="478">
        <v>0</v>
      </c>
      <c r="P30" s="529">
        <v>0</v>
      </c>
      <c r="Q30" s="528">
        <v>0</v>
      </c>
      <c r="R30" s="478">
        <v>0</v>
      </c>
      <c r="S30" s="478">
        <v>0</v>
      </c>
      <c r="T30" s="478">
        <v>0</v>
      </c>
      <c r="U30" s="529">
        <v>0</v>
      </c>
      <c r="V30" s="528">
        <v>0</v>
      </c>
      <c r="W30" s="478">
        <v>0</v>
      </c>
      <c r="X30" s="478">
        <v>0</v>
      </c>
      <c r="Y30" s="484">
        <v>0</v>
      </c>
      <c r="Z30" s="529">
        <v>0</v>
      </c>
      <c r="AA30" s="528">
        <v>0</v>
      </c>
      <c r="AB30" s="478">
        <v>0</v>
      </c>
      <c r="AC30" s="478">
        <v>0</v>
      </c>
      <c r="AD30" s="484">
        <v>0</v>
      </c>
      <c r="AE30" s="529">
        <v>0</v>
      </c>
      <c r="AF30" s="633">
        <v>0</v>
      </c>
    </row>
    <row r="31" spans="1:32" ht="6" customHeight="1" x14ac:dyDescent="0.2">
      <c r="A31" s="11"/>
      <c r="B31" s="138"/>
      <c r="C31" s="423"/>
      <c r="D31" s="423"/>
      <c r="E31" s="143"/>
      <c r="F31" s="438"/>
      <c r="G31" s="138"/>
      <c r="H31" s="423"/>
      <c r="I31" s="423"/>
      <c r="J31" s="143"/>
      <c r="K31" s="438"/>
      <c r="L31" s="138"/>
      <c r="M31" s="423"/>
      <c r="N31" s="423"/>
      <c r="O31" s="423"/>
      <c r="P31" s="438"/>
      <c r="Q31" s="138"/>
      <c r="R31" s="423"/>
      <c r="S31" s="423"/>
      <c r="T31" s="423"/>
      <c r="U31" s="438"/>
      <c r="V31" s="138"/>
      <c r="W31" s="479"/>
      <c r="X31" s="479"/>
      <c r="Y31" s="143"/>
      <c r="Z31" s="438"/>
      <c r="AA31" s="138"/>
      <c r="AB31" s="479"/>
      <c r="AC31" s="479"/>
      <c r="AD31" s="143"/>
      <c r="AE31" s="438"/>
      <c r="AF31" s="500"/>
    </row>
    <row r="32" spans="1:32" s="108" customFormat="1" ht="14.25" customHeight="1" x14ac:dyDescent="0.2">
      <c r="A32" s="4" t="s">
        <v>15</v>
      </c>
      <c r="B32" s="137"/>
      <c r="C32" s="136"/>
      <c r="D32" s="136"/>
      <c r="E32" s="139"/>
      <c r="F32" s="436"/>
      <c r="G32" s="137"/>
      <c r="H32" s="136"/>
      <c r="I32" s="136"/>
      <c r="J32" s="139"/>
      <c r="K32" s="436"/>
      <c r="L32" s="137"/>
      <c r="M32" s="136"/>
      <c r="N32" s="136"/>
      <c r="O32" s="136"/>
      <c r="P32" s="436"/>
      <c r="Q32" s="137"/>
      <c r="R32" s="136"/>
      <c r="S32" s="136"/>
      <c r="T32" s="136"/>
      <c r="U32" s="436"/>
      <c r="V32" s="137"/>
      <c r="W32" s="136"/>
      <c r="X32" s="136"/>
      <c r="Y32" s="139"/>
      <c r="Z32" s="436"/>
      <c r="AA32" s="137"/>
      <c r="AB32" s="136"/>
      <c r="AC32" s="136"/>
      <c r="AD32" s="139"/>
      <c r="AE32" s="436"/>
      <c r="AF32" s="372"/>
    </row>
    <row r="33" spans="1:32" s="108" customFormat="1" ht="14.25" customHeight="1" thickBot="1" x14ac:dyDescent="0.25">
      <c r="A33" s="4" t="s">
        <v>80</v>
      </c>
      <c r="B33" s="550">
        <v>19.099999999999994</v>
      </c>
      <c r="C33" s="551">
        <v>9.8999999999999595</v>
      </c>
      <c r="D33" s="551">
        <v>18.799999999999983</v>
      </c>
      <c r="E33" s="552">
        <v>19.099999999999984</v>
      </c>
      <c r="F33" s="553">
        <v>66.900000000000205</v>
      </c>
      <c r="G33" s="550">
        <v>17.999999999999993</v>
      </c>
      <c r="H33" s="551">
        <v>24.899999999999977</v>
      </c>
      <c r="I33" s="551">
        <v>22.000000000000028</v>
      </c>
      <c r="J33" s="552">
        <v>24.599999999999966</v>
      </c>
      <c r="K33" s="553">
        <v>89.499999999999915</v>
      </c>
      <c r="L33" s="550">
        <v>23.900000000000013</v>
      </c>
      <c r="M33" s="551">
        <v>28.600000000000012</v>
      </c>
      <c r="N33" s="551">
        <v>26.899999999999967</v>
      </c>
      <c r="O33" s="551">
        <v>36.399999999999942</v>
      </c>
      <c r="P33" s="553">
        <v>115.80000000000004</v>
      </c>
      <c r="Q33" s="550">
        <v>33.5</v>
      </c>
      <c r="R33" s="551">
        <v>36.699999999999974</v>
      </c>
      <c r="S33" s="551">
        <v>41.499999999999979</v>
      </c>
      <c r="T33" s="551">
        <v>42.300000000000054</v>
      </c>
      <c r="U33" s="553">
        <v>153.99999999999994</v>
      </c>
      <c r="V33" s="550">
        <v>39.29999999999999</v>
      </c>
      <c r="W33" s="551">
        <v>47.800000000000033</v>
      </c>
      <c r="X33" s="551">
        <v>44.59999999999993</v>
      </c>
      <c r="Y33" s="552">
        <v>43.499999999999943</v>
      </c>
      <c r="Z33" s="553">
        <v>175.19999999999996</v>
      </c>
      <c r="AA33" s="550">
        <v>41</v>
      </c>
      <c r="AB33" s="551">
        <v>43</v>
      </c>
      <c r="AC33" s="551">
        <v>50</v>
      </c>
      <c r="AD33" s="552">
        <v>49</v>
      </c>
      <c r="AE33" s="553">
        <v>183</v>
      </c>
      <c r="AF33" s="637">
        <v>50</v>
      </c>
    </row>
    <row r="34" spans="1:32" ht="7.9" customHeight="1" thickTop="1" x14ac:dyDescent="0.2">
      <c r="A34" s="3"/>
      <c r="B34" s="11"/>
      <c r="E34" s="34"/>
      <c r="F34" s="439"/>
      <c r="G34" s="11"/>
      <c r="J34" s="34"/>
      <c r="K34" s="439"/>
      <c r="L34" s="11"/>
      <c r="P34" s="439"/>
      <c r="Q34" s="11"/>
      <c r="U34" s="439"/>
      <c r="V34" s="11"/>
      <c r="Y34" s="34"/>
      <c r="Z34" s="439"/>
      <c r="AA34" s="11"/>
      <c r="AD34" s="34"/>
      <c r="AE34" s="439"/>
      <c r="AF34" s="501"/>
    </row>
    <row r="35" spans="1:32" s="108" customFormat="1" ht="14.25" customHeight="1" x14ac:dyDescent="0.2">
      <c r="A35" s="7" t="s">
        <v>16</v>
      </c>
      <c r="B35" s="259">
        <v>0.1</v>
      </c>
      <c r="C35" s="257">
        <v>0.05</v>
      </c>
      <c r="D35" s="257">
        <v>9.1999999999999998E-2</v>
      </c>
      <c r="E35" s="267">
        <v>0.1</v>
      </c>
      <c r="F35" s="440">
        <v>0.34</v>
      </c>
      <c r="G35" s="259">
        <v>0.09</v>
      </c>
      <c r="H35" s="257">
        <v>0.12</v>
      </c>
      <c r="I35" s="257">
        <v>0.1</v>
      </c>
      <c r="J35" s="267">
        <v>0.12</v>
      </c>
      <c r="K35" s="440">
        <v>0.43</v>
      </c>
      <c r="L35" s="259">
        <v>0.11</v>
      </c>
      <c r="M35" s="257">
        <v>0.13</v>
      </c>
      <c r="N35" s="257">
        <v>0.13</v>
      </c>
      <c r="O35" s="257">
        <v>0.17</v>
      </c>
      <c r="P35" s="440">
        <v>0.54</v>
      </c>
      <c r="Q35" s="259">
        <v>0.15</v>
      </c>
      <c r="R35" s="257">
        <v>0.17</v>
      </c>
      <c r="S35" s="257">
        <v>0.19</v>
      </c>
      <c r="T35" s="267">
        <v>0.19</v>
      </c>
      <c r="U35" s="440">
        <v>0.7</v>
      </c>
      <c r="V35" s="259">
        <v>0.18</v>
      </c>
      <c r="W35" s="257">
        <v>0.21</v>
      </c>
      <c r="X35" s="257">
        <v>0.2</v>
      </c>
      <c r="Y35" s="267">
        <v>0.19</v>
      </c>
      <c r="Z35" s="440">
        <v>0.78</v>
      </c>
      <c r="AA35" s="259">
        <v>0.16</v>
      </c>
      <c r="AB35" s="257">
        <v>0.17</v>
      </c>
      <c r="AC35" s="257">
        <v>0.19</v>
      </c>
      <c r="AD35" s="267">
        <v>0.19</v>
      </c>
      <c r="AE35" s="440">
        <v>0.7</v>
      </c>
      <c r="AF35" s="707">
        <v>0.19</v>
      </c>
    </row>
    <row r="36" spans="1:32" s="108" customFormat="1" ht="14.25" customHeight="1" x14ac:dyDescent="0.2">
      <c r="A36" s="7" t="s">
        <v>42</v>
      </c>
      <c r="B36" s="260">
        <v>0.11</v>
      </c>
      <c r="C36" s="254">
        <v>-0.38</v>
      </c>
      <c r="D36" s="254">
        <v>0</v>
      </c>
      <c r="E36" s="268">
        <v>0.13</v>
      </c>
      <c r="F36" s="441">
        <v>-0.03</v>
      </c>
      <c r="G36" s="260">
        <v>-0.1</v>
      </c>
      <c r="H36" s="254">
        <v>1.4</v>
      </c>
      <c r="I36" s="254">
        <v>0.11</v>
      </c>
      <c r="J36" s="268">
        <v>0.2</v>
      </c>
      <c r="K36" s="441">
        <v>0.26</v>
      </c>
      <c r="L36" s="260">
        <v>0.22</v>
      </c>
      <c r="M36" s="254">
        <v>0.08</v>
      </c>
      <c r="N36" s="254">
        <v>0.3</v>
      </c>
      <c r="O36" s="254">
        <v>0.42</v>
      </c>
      <c r="P36" s="441">
        <v>0.26</v>
      </c>
      <c r="Q36" s="260">
        <v>0.36</v>
      </c>
      <c r="R36" s="254">
        <v>0.31</v>
      </c>
      <c r="S36" s="254">
        <v>0.46</v>
      </c>
      <c r="T36" s="254">
        <v>0.12</v>
      </c>
      <c r="U36" s="441">
        <v>0.3</v>
      </c>
      <c r="V36" s="260">
        <v>0.2</v>
      </c>
      <c r="W36" s="254">
        <v>0.24</v>
      </c>
      <c r="X36" s="254">
        <v>0.05</v>
      </c>
      <c r="Y36" s="268">
        <v>0</v>
      </c>
      <c r="Z36" s="441">
        <v>0.11</v>
      </c>
      <c r="AA36" s="260">
        <v>-0.11</v>
      </c>
      <c r="AB36" s="254">
        <v>-0.19</v>
      </c>
      <c r="AC36" s="254">
        <v>-0.05</v>
      </c>
      <c r="AD36" s="268">
        <v>0</v>
      </c>
      <c r="AE36" s="441">
        <v>-0.1</v>
      </c>
      <c r="AF36" s="708">
        <v>0.19</v>
      </c>
    </row>
    <row r="37" spans="1:32" s="108" customFormat="1" ht="14.25" customHeight="1" x14ac:dyDescent="0.2">
      <c r="A37" s="64" t="s">
        <v>172</v>
      </c>
      <c r="B37" s="260">
        <v>4.3299999999999998E-2</v>
      </c>
      <c r="C37" s="254">
        <v>-8.7099999999999997E-2</v>
      </c>
      <c r="D37" s="254">
        <v>-4.3900000000000002E-2</v>
      </c>
      <c r="E37" s="268">
        <v>6.4999999999999997E-3</v>
      </c>
      <c r="F37" s="441">
        <v>-2.06E-2</v>
      </c>
      <c r="G37" s="260">
        <v>4.0099999999999997E-2</v>
      </c>
      <c r="H37" s="254">
        <v>0.28410000000000002</v>
      </c>
      <c r="I37" s="254">
        <v>0.2235</v>
      </c>
      <c r="J37" s="268">
        <v>0.17510000000000001</v>
      </c>
      <c r="K37" s="441">
        <v>0.17760000000000001</v>
      </c>
      <c r="L37" s="260">
        <v>0.17610000000000001</v>
      </c>
      <c r="M37" s="254">
        <v>9.1399999999999995E-2</v>
      </c>
      <c r="N37" s="254">
        <v>0.1109</v>
      </c>
      <c r="O37" s="254">
        <v>0.14269999999999999</v>
      </c>
      <c r="P37" s="441">
        <v>0.12920000000000001</v>
      </c>
      <c r="Q37" s="260">
        <v>0.14860000000000001</v>
      </c>
      <c r="R37" s="254">
        <v>0.1915</v>
      </c>
      <c r="S37" s="254">
        <v>0.20150000000000001</v>
      </c>
      <c r="T37" s="254">
        <v>0.1714</v>
      </c>
      <c r="U37" s="441">
        <v>0.17849999999999999</v>
      </c>
      <c r="V37" s="260">
        <v>0.1855</v>
      </c>
      <c r="W37" s="254">
        <v>0.1255</v>
      </c>
      <c r="X37" s="254">
        <v>0.1169</v>
      </c>
      <c r="Y37" s="268">
        <v>8.5199999999999998E-2</v>
      </c>
      <c r="Z37" s="441">
        <v>0.1265</v>
      </c>
      <c r="AA37" s="260">
        <v>6.0100000000000001E-2</v>
      </c>
      <c r="AB37" s="254">
        <v>9.3100000000000002E-2</v>
      </c>
      <c r="AC37" s="254">
        <v>8.7400000000000005E-2</v>
      </c>
      <c r="AD37" s="268">
        <v>0.12889999999999999</v>
      </c>
      <c r="AE37" s="441">
        <v>9.2700000000000005E-2</v>
      </c>
      <c r="AF37" s="708">
        <v>0.1444</v>
      </c>
    </row>
    <row r="38" spans="1:32" s="108" customFormat="1" ht="14.25" customHeight="1" x14ac:dyDescent="0.2">
      <c r="A38" s="126" t="s">
        <v>166</v>
      </c>
      <c r="B38" s="260">
        <v>0.04</v>
      </c>
      <c r="C38" s="254">
        <v>-0.1</v>
      </c>
      <c r="D38" s="254">
        <v>-0.05</v>
      </c>
      <c r="E38" s="268">
        <v>0</v>
      </c>
      <c r="F38" s="441">
        <v>-0.03</v>
      </c>
      <c r="G38" s="260">
        <v>0.01</v>
      </c>
      <c r="H38" s="254">
        <v>0.2</v>
      </c>
      <c r="I38" s="254">
        <v>0.17</v>
      </c>
      <c r="J38" s="268">
        <v>0.13</v>
      </c>
      <c r="K38" s="441">
        <v>0.12</v>
      </c>
      <c r="L38" s="260">
        <v>0.15</v>
      </c>
      <c r="M38" s="254">
        <v>0.1</v>
      </c>
      <c r="N38" s="254">
        <v>0.12</v>
      </c>
      <c r="O38" s="254">
        <v>0.16</v>
      </c>
      <c r="P38" s="441">
        <v>0.13</v>
      </c>
      <c r="Q38" s="260">
        <v>0.14000000000000001</v>
      </c>
      <c r="R38" s="254">
        <v>0.18</v>
      </c>
      <c r="S38" s="254">
        <v>0.18</v>
      </c>
      <c r="T38" s="254">
        <v>0.13</v>
      </c>
      <c r="U38" s="441">
        <v>0.16</v>
      </c>
      <c r="V38" s="260">
        <v>0.13</v>
      </c>
      <c r="W38" s="254">
        <v>0.08</v>
      </c>
      <c r="X38" s="254">
        <v>0.06</v>
      </c>
      <c r="Y38" s="268">
        <v>0.06</v>
      </c>
      <c r="Z38" s="441">
        <v>0.08</v>
      </c>
      <c r="AA38" s="260">
        <v>0.04</v>
      </c>
      <c r="AB38" s="254">
        <v>0.06</v>
      </c>
      <c r="AC38" s="254">
        <v>7.0000000000000007E-2</v>
      </c>
      <c r="AD38" s="268">
        <v>7.0000000000000007E-2</v>
      </c>
      <c r="AE38" s="441">
        <v>0.06</v>
      </c>
      <c r="AF38" s="708">
        <v>0.1</v>
      </c>
    </row>
    <row r="39" spans="1:32" s="108" customFormat="1" ht="14.25" customHeight="1" x14ac:dyDescent="0.2">
      <c r="A39" s="64" t="s">
        <v>119</v>
      </c>
      <c r="B39" s="260">
        <v>0.61799999999999999</v>
      </c>
      <c r="C39" s="254">
        <v>0.66090000000000004</v>
      </c>
      <c r="D39" s="254">
        <v>0.63439999999999996</v>
      </c>
      <c r="E39" s="268">
        <v>0.60950000000000004</v>
      </c>
      <c r="F39" s="441">
        <v>0.62980000000000003</v>
      </c>
      <c r="G39" s="260">
        <v>0.60870000000000002</v>
      </c>
      <c r="H39" s="254">
        <v>0.59550000000000003</v>
      </c>
      <c r="I39" s="254">
        <v>0.60040000000000004</v>
      </c>
      <c r="J39" s="268">
        <v>0.59689999999999999</v>
      </c>
      <c r="K39" s="441">
        <v>0.60009999999999997</v>
      </c>
      <c r="L39" s="260">
        <v>0.61250000000000004</v>
      </c>
      <c r="M39" s="254">
        <v>0.59499999999999997</v>
      </c>
      <c r="N39" s="254">
        <v>0.61450000000000005</v>
      </c>
      <c r="O39" s="254">
        <v>0.61180000000000001</v>
      </c>
      <c r="P39" s="441">
        <v>0.60850000000000004</v>
      </c>
      <c r="Q39" s="254">
        <v>0.60419999999999996</v>
      </c>
      <c r="R39" s="254">
        <v>0.59730000000000005</v>
      </c>
      <c r="S39" s="254">
        <v>0.6018</v>
      </c>
      <c r="T39" s="254">
        <v>0.60960000000000003</v>
      </c>
      <c r="U39" s="441">
        <v>0.60329999999999995</v>
      </c>
      <c r="V39" s="260">
        <v>0.60629999999999995</v>
      </c>
      <c r="W39" s="254">
        <v>0.61129999999999995</v>
      </c>
      <c r="X39" s="254">
        <v>0.60750000000000004</v>
      </c>
      <c r="Y39" s="254">
        <v>0.60829999999999995</v>
      </c>
      <c r="Z39" s="441">
        <v>0.60829999999999995</v>
      </c>
      <c r="AA39" s="260">
        <v>0.61760000000000004</v>
      </c>
      <c r="AB39" s="254">
        <v>0.62239999999999995</v>
      </c>
      <c r="AC39" s="254">
        <v>0.60699999999999998</v>
      </c>
      <c r="AD39" s="268">
        <v>0.61150000000000004</v>
      </c>
      <c r="AE39" s="441">
        <v>0.61450000000000005</v>
      </c>
      <c r="AF39" s="708">
        <v>0.61680000000000001</v>
      </c>
    </row>
    <row r="40" spans="1:32" s="108" customFormat="1" ht="14.25" customHeight="1" x14ac:dyDescent="0.2">
      <c r="A40" s="64" t="s">
        <v>120</v>
      </c>
      <c r="B40" s="260">
        <v>0.21671388101983002</v>
      </c>
      <c r="C40" s="254">
        <v>0.189727463312369</v>
      </c>
      <c r="D40" s="254">
        <v>0.17710902812037493</v>
      </c>
      <c r="E40" s="268">
        <v>0.20609981515711645</v>
      </c>
      <c r="F40" s="441">
        <v>0.19788243884629425</v>
      </c>
      <c r="G40" s="260">
        <v>0.21062187925556061</v>
      </c>
      <c r="H40" s="254">
        <v>0.21020408163265306</v>
      </c>
      <c r="I40" s="254">
        <v>0.22338709677419355</v>
      </c>
      <c r="J40" s="268">
        <v>0.22217852929610699</v>
      </c>
      <c r="K40" s="441">
        <v>0.21682513435303846</v>
      </c>
      <c r="L40" s="260">
        <v>0.21729062138170588</v>
      </c>
      <c r="M40" s="254">
        <v>0.22326103216155571</v>
      </c>
      <c r="N40" s="254">
        <v>0.21379310344827585</v>
      </c>
      <c r="O40" s="254">
        <v>0.20302821748107366</v>
      </c>
      <c r="P40" s="441">
        <v>0.21407651473549333</v>
      </c>
      <c r="Q40" s="254">
        <v>0.20799731182795697</v>
      </c>
      <c r="R40" s="254">
        <v>0.21280602636534837</v>
      </c>
      <c r="S40" s="254">
        <v>0.19637462235649547</v>
      </c>
      <c r="T40" s="254">
        <v>0.18419506462984722</v>
      </c>
      <c r="U40" s="441">
        <v>0.19990680335507918</v>
      </c>
      <c r="V40" s="260">
        <v>0.19387755102040818</v>
      </c>
      <c r="W40" s="254">
        <v>0.18711656441717789</v>
      </c>
      <c r="X40" s="254">
        <v>0.19204760616716257</v>
      </c>
      <c r="Y40" s="254">
        <v>0.19491066594477532</v>
      </c>
      <c r="Z40" s="441">
        <v>0.19200275766976904</v>
      </c>
      <c r="AA40" s="260">
        <v>0.18983957219251338</v>
      </c>
      <c r="AB40" s="254">
        <v>0.18622448979591838</v>
      </c>
      <c r="AC40" s="254">
        <v>0.1890547263681592</v>
      </c>
      <c r="AD40" s="268">
        <v>0.18705035971223022</v>
      </c>
      <c r="AE40" s="441">
        <v>0.18801261829652996</v>
      </c>
      <c r="AF40" s="708">
        <v>0.1822429906542056</v>
      </c>
    </row>
    <row r="41" spans="1:32" s="108" customFormat="1" ht="14.25" customHeight="1" x14ac:dyDescent="0.2">
      <c r="A41" s="3" t="s">
        <v>8</v>
      </c>
      <c r="B41" s="260">
        <v>0.25390000000000001</v>
      </c>
      <c r="C41" s="254">
        <v>0.25</v>
      </c>
      <c r="D41" s="254">
        <v>0.25690000000000002</v>
      </c>
      <c r="E41" s="268">
        <v>0.24510000000000001</v>
      </c>
      <c r="F41" s="441">
        <v>0.25169999999999998</v>
      </c>
      <c r="G41" s="260">
        <v>0.25309999999999999</v>
      </c>
      <c r="H41" s="254">
        <v>0.2545</v>
      </c>
      <c r="I41" s="254">
        <v>0.25419999999999998</v>
      </c>
      <c r="J41" s="268">
        <v>0.25679999999999997</v>
      </c>
      <c r="K41" s="441">
        <v>0.25480000000000003</v>
      </c>
      <c r="L41" s="260">
        <v>0.2601</v>
      </c>
      <c r="M41" s="254">
        <v>0.26290000000000002</v>
      </c>
      <c r="N41" s="254">
        <v>0.26500000000000001</v>
      </c>
      <c r="O41" s="254">
        <v>0.2646</v>
      </c>
      <c r="P41" s="441">
        <v>0.26340000000000002</v>
      </c>
      <c r="Q41" s="254">
        <v>0.26369999999999999</v>
      </c>
      <c r="R41" s="254">
        <v>0.26450000000000001</v>
      </c>
      <c r="S41" s="254">
        <v>0.26419999999999999</v>
      </c>
      <c r="T41" s="254">
        <v>0.26429999999999998</v>
      </c>
      <c r="U41" s="441">
        <v>0.26419999999999999</v>
      </c>
      <c r="V41" s="260">
        <v>0.26129999999999998</v>
      </c>
      <c r="W41" s="254">
        <v>0.26910000000000001</v>
      </c>
      <c r="X41" s="254">
        <v>0.26519999999999999</v>
      </c>
      <c r="Y41" s="254">
        <v>0.25640000000000002</v>
      </c>
      <c r="Z41" s="441">
        <v>0.26319999999999999</v>
      </c>
      <c r="AA41" s="260">
        <v>0.25790000000000002</v>
      </c>
      <c r="AB41" s="254">
        <v>0.2586</v>
      </c>
      <c r="AC41" s="254">
        <v>0.26469999999999999</v>
      </c>
      <c r="AD41" s="268">
        <v>0.26869999999999999</v>
      </c>
      <c r="AE41" s="441">
        <v>0.25509999999999999</v>
      </c>
      <c r="AF41" s="708">
        <v>0.26469999999999999</v>
      </c>
    </row>
    <row r="42" spans="1:32" s="108" customFormat="1" ht="7.9" customHeight="1" x14ac:dyDescent="0.2">
      <c r="A42" s="3"/>
      <c r="B42" s="110"/>
      <c r="C42" s="72"/>
      <c r="D42" s="72"/>
      <c r="E42" s="426"/>
      <c r="F42" s="434"/>
      <c r="G42" s="110"/>
      <c r="H42" s="72"/>
      <c r="I42" s="72"/>
      <c r="J42" s="426"/>
      <c r="K42" s="434"/>
      <c r="L42" s="110"/>
      <c r="M42" s="72"/>
      <c r="N42" s="72"/>
      <c r="O42" s="72"/>
      <c r="P42" s="434"/>
      <c r="Q42" s="110"/>
      <c r="R42" s="72"/>
      <c r="S42" s="72"/>
      <c r="T42" s="72"/>
      <c r="U42" s="434"/>
      <c r="V42" s="110"/>
      <c r="W42" s="72"/>
      <c r="X42" s="72"/>
      <c r="Y42" s="426"/>
      <c r="Z42" s="434"/>
      <c r="AA42" s="110"/>
      <c r="AB42" s="72"/>
      <c r="AC42" s="72"/>
      <c r="AD42" s="426"/>
      <c r="AE42" s="434"/>
      <c r="AF42" s="709"/>
    </row>
    <row r="43" spans="1:32" s="108" customFormat="1" ht="14.25" customHeight="1" x14ac:dyDescent="0.25">
      <c r="A43" s="15" t="s">
        <v>9</v>
      </c>
      <c r="B43" s="260"/>
      <c r="C43" s="254"/>
      <c r="D43" s="254"/>
      <c r="E43" s="268"/>
      <c r="F43" s="441"/>
      <c r="G43" s="260"/>
      <c r="H43" s="254"/>
      <c r="I43" s="254"/>
      <c r="J43" s="268"/>
      <c r="K43" s="441"/>
      <c r="L43" s="260"/>
      <c r="M43" s="254"/>
      <c r="N43" s="254"/>
      <c r="O43" s="254"/>
      <c r="P43" s="441"/>
      <c r="Q43" s="260"/>
      <c r="R43" s="254"/>
      <c r="S43" s="254"/>
      <c r="T43" s="254"/>
      <c r="U43" s="441"/>
      <c r="V43" s="260"/>
      <c r="W43" s="254"/>
      <c r="X43" s="254"/>
      <c r="Y43" s="268"/>
      <c r="Z43" s="441"/>
      <c r="AA43" s="260"/>
      <c r="AB43" s="254"/>
      <c r="AC43" s="254"/>
      <c r="AD43" s="268"/>
      <c r="AE43" s="441"/>
      <c r="AF43" s="708"/>
    </row>
    <row r="44" spans="1:32" s="108" customFormat="1" ht="7.9" customHeight="1" x14ac:dyDescent="0.2">
      <c r="A44" s="3"/>
      <c r="B44" s="110"/>
      <c r="C44" s="72"/>
      <c r="D44" s="72"/>
      <c r="E44" s="426"/>
      <c r="F44" s="434"/>
      <c r="G44" s="110"/>
      <c r="H44" s="72"/>
      <c r="I44" s="72"/>
      <c r="J44" s="426"/>
      <c r="K44" s="434"/>
      <c r="L44" s="110"/>
      <c r="M44" s="72"/>
      <c r="N44" s="72"/>
      <c r="O44" s="72"/>
      <c r="P44" s="434"/>
      <c r="Q44" s="110"/>
      <c r="R44" s="72"/>
      <c r="S44" s="72"/>
      <c r="T44" s="72"/>
      <c r="U44" s="434"/>
      <c r="V44" s="110"/>
      <c r="W44" s="72"/>
      <c r="X44" s="72"/>
      <c r="Y44" s="426"/>
      <c r="Z44" s="434"/>
      <c r="AA44" s="110"/>
      <c r="AB44" s="72"/>
      <c r="AC44" s="72"/>
      <c r="AD44" s="426"/>
      <c r="AE44" s="434"/>
      <c r="AF44" s="709"/>
    </row>
    <row r="45" spans="1:32" s="108" customFormat="1" ht="14.25" customHeight="1" x14ac:dyDescent="0.2">
      <c r="A45" s="3" t="s">
        <v>12</v>
      </c>
      <c r="B45" s="401">
        <v>193239</v>
      </c>
      <c r="C45" s="363">
        <v>194050</v>
      </c>
      <c r="D45" s="363">
        <v>196345</v>
      </c>
      <c r="E45" s="429">
        <v>197420</v>
      </c>
      <c r="F45" s="444">
        <v>195048</v>
      </c>
      <c r="G45" s="401">
        <v>199076</v>
      </c>
      <c r="H45" s="363">
        <v>205826</v>
      </c>
      <c r="I45" s="363">
        <v>211498</v>
      </c>
      <c r="J45" s="429">
        <v>212864</v>
      </c>
      <c r="K45" s="444">
        <v>207346</v>
      </c>
      <c r="L45" s="401">
        <v>213519</v>
      </c>
      <c r="M45" s="363">
        <v>214346</v>
      </c>
      <c r="N45" s="363">
        <v>214965</v>
      </c>
      <c r="O45" s="363">
        <v>215831</v>
      </c>
      <c r="P45" s="444">
        <v>214667</v>
      </c>
      <c r="Q45" s="401">
        <v>216951</v>
      </c>
      <c r="R45" s="363">
        <v>219049</v>
      </c>
      <c r="S45" s="363">
        <v>220203</v>
      </c>
      <c r="T45" s="363">
        <v>221104</v>
      </c>
      <c r="U45" s="444">
        <v>219358</v>
      </c>
      <c r="V45" s="401">
        <v>221957</v>
      </c>
      <c r="W45" s="363">
        <v>222854</v>
      </c>
      <c r="X45" s="363">
        <v>223886</v>
      </c>
      <c r="Y45" s="429">
        <v>231059</v>
      </c>
      <c r="Z45" s="444">
        <v>224966</v>
      </c>
      <c r="AA45" s="401">
        <v>259421</v>
      </c>
      <c r="AB45" s="363">
        <v>260435</v>
      </c>
      <c r="AC45" s="363">
        <v>260408</v>
      </c>
      <c r="AD45" s="429">
        <v>260258</v>
      </c>
      <c r="AE45" s="444">
        <v>260134</v>
      </c>
      <c r="AF45" s="710">
        <v>259816</v>
      </c>
    </row>
    <row r="46" spans="1:32" x14ac:dyDescent="0.2">
      <c r="A46" s="3" t="s">
        <v>56</v>
      </c>
      <c r="B46" s="401">
        <v>0</v>
      </c>
      <c r="C46" s="363">
        <v>0</v>
      </c>
      <c r="D46" s="363">
        <v>0</v>
      </c>
      <c r="E46" s="429">
        <v>0</v>
      </c>
      <c r="F46" s="444">
        <v>0</v>
      </c>
      <c r="G46" s="401">
        <v>1</v>
      </c>
      <c r="H46" s="363">
        <v>1</v>
      </c>
      <c r="I46" s="363">
        <v>0</v>
      </c>
      <c r="J46" s="429">
        <v>0</v>
      </c>
      <c r="K46" s="444">
        <v>2</v>
      </c>
      <c r="L46" s="401">
        <v>0</v>
      </c>
      <c r="M46" s="363">
        <v>1</v>
      </c>
      <c r="N46" s="363">
        <v>0</v>
      </c>
      <c r="O46" s="363">
        <v>0</v>
      </c>
      <c r="P46" s="444">
        <v>1</v>
      </c>
      <c r="Q46" s="401">
        <v>0</v>
      </c>
      <c r="R46" s="363">
        <v>0</v>
      </c>
      <c r="S46" s="363">
        <v>0</v>
      </c>
      <c r="T46" s="429">
        <v>1</v>
      </c>
      <c r="U46" s="89">
        <v>1</v>
      </c>
      <c r="V46" s="401">
        <v>0</v>
      </c>
      <c r="W46" s="363">
        <v>0</v>
      </c>
      <c r="X46" s="363">
        <v>1</v>
      </c>
      <c r="Y46" s="429">
        <v>1</v>
      </c>
      <c r="Z46" s="89">
        <v>2</v>
      </c>
      <c r="AA46" s="401">
        <v>1</v>
      </c>
      <c r="AB46" s="363">
        <v>0</v>
      </c>
      <c r="AC46" s="363">
        <v>0</v>
      </c>
      <c r="AD46" s="363">
        <v>1</v>
      </c>
      <c r="AE46" s="444">
        <v>2</v>
      </c>
      <c r="AF46" s="710">
        <v>1</v>
      </c>
    </row>
    <row r="47" spans="1:32" x14ac:dyDescent="0.2">
      <c r="A47" s="3" t="s">
        <v>57</v>
      </c>
      <c r="B47" s="562">
        <v>0</v>
      </c>
      <c r="C47" s="563">
        <v>0</v>
      </c>
      <c r="D47" s="563">
        <v>0</v>
      </c>
      <c r="E47" s="564">
        <v>0</v>
      </c>
      <c r="F47" s="565">
        <v>0</v>
      </c>
      <c r="G47" s="562">
        <v>14</v>
      </c>
      <c r="H47" s="563">
        <v>35.999999999999993</v>
      </c>
      <c r="I47" s="563">
        <v>0</v>
      </c>
      <c r="J47" s="564">
        <v>0</v>
      </c>
      <c r="K47" s="565">
        <v>50</v>
      </c>
      <c r="L47" s="562">
        <v>0</v>
      </c>
      <c r="M47" s="563">
        <v>2.5</v>
      </c>
      <c r="N47" s="563">
        <v>0</v>
      </c>
      <c r="O47" s="564">
        <v>0</v>
      </c>
      <c r="P47" s="574">
        <v>2.5</v>
      </c>
      <c r="Q47" s="562">
        <v>0</v>
      </c>
      <c r="R47" s="555">
        <v>0</v>
      </c>
      <c r="S47" s="555">
        <v>0</v>
      </c>
      <c r="T47" s="564">
        <v>59.100000000000023</v>
      </c>
      <c r="U47" s="575">
        <v>59.100000000000023</v>
      </c>
      <c r="V47" s="562">
        <v>0</v>
      </c>
      <c r="W47" s="563">
        <v>0</v>
      </c>
      <c r="X47" s="563">
        <v>14</v>
      </c>
      <c r="Y47" s="564">
        <v>9.9000000000000057</v>
      </c>
      <c r="Z47" s="575">
        <v>23.900000000000034</v>
      </c>
      <c r="AA47" s="562">
        <v>37.900000000000006</v>
      </c>
      <c r="AB47" s="563">
        <v>-0.19999999999998863</v>
      </c>
      <c r="AC47" s="563">
        <v>0</v>
      </c>
      <c r="AD47" s="563">
        <v>16.300000000000011</v>
      </c>
      <c r="AE47" s="565">
        <v>54</v>
      </c>
      <c r="AF47" s="711">
        <v>10</v>
      </c>
    </row>
    <row r="48" spans="1:32" s="108" customFormat="1" ht="14.25" customHeight="1" x14ac:dyDescent="0.2">
      <c r="A48" s="151" t="s">
        <v>75</v>
      </c>
      <c r="B48" s="401">
        <v>6845</v>
      </c>
      <c r="C48" s="363">
        <v>6438</v>
      </c>
      <c r="D48" s="363">
        <v>6308</v>
      </c>
      <c r="E48" s="429">
        <v>6378</v>
      </c>
      <c r="F48" s="444"/>
      <c r="G48" s="401">
        <v>6451</v>
      </c>
      <c r="H48" s="363">
        <v>6960</v>
      </c>
      <c r="I48" s="363">
        <v>7108</v>
      </c>
      <c r="J48" s="429">
        <v>7308</v>
      </c>
      <c r="K48" s="444"/>
      <c r="L48" s="401">
        <v>7392</v>
      </c>
      <c r="M48" s="363">
        <v>7691</v>
      </c>
      <c r="N48" s="363">
        <v>8297</v>
      </c>
      <c r="O48" s="363">
        <v>8430</v>
      </c>
      <c r="P48" s="444"/>
      <c r="Q48" s="401">
        <v>8804</v>
      </c>
      <c r="R48" s="363">
        <v>9032</v>
      </c>
      <c r="S48" s="363">
        <v>9255</v>
      </c>
      <c r="T48" s="363">
        <v>9747</v>
      </c>
      <c r="U48" s="444"/>
      <c r="V48" s="401">
        <v>9832</v>
      </c>
      <c r="W48" s="363">
        <v>10103</v>
      </c>
      <c r="X48" s="363">
        <v>10264</v>
      </c>
      <c r="Y48" s="429">
        <v>10339</v>
      </c>
      <c r="Z48" s="444"/>
      <c r="AA48" s="401">
        <v>10594</v>
      </c>
      <c r="AB48" s="363">
        <v>10584</v>
      </c>
      <c r="AC48" s="363">
        <v>10669</v>
      </c>
      <c r="AD48" s="363">
        <v>10889</v>
      </c>
      <c r="AE48" s="444"/>
      <c r="AF48" s="710">
        <v>11122</v>
      </c>
    </row>
    <row r="49" spans="1:32" s="108" customFormat="1" ht="7.9" customHeight="1" x14ac:dyDescent="0.2">
      <c r="A49" s="3"/>
      <c r="B49" s="110"/>
      <c r="C49" s="72"/>
      <c r="D49" s="72"/>
      <c r="E49" s="426"/>
      <c r="F49" s="434"/>
      <c r="G49" s="110"/>
      <c r="H49" s="72"/>
      <c r="I49" s="72"/>
      <c r="J49" s="426"/>
      <c r="K49" s="434"/>
      <c r="L49" s="110"/>
      <c r="M49" s="72"/>
      <c r="N49" s="72"/>
      <c r="O49" s="72"/>
      <c r="P49" s="434"/>
      <c r="Q49" s="110"/>
      <c r="R49" s="72"/>
      <c r="S49" s="72"/>
      <c r="T49" s="72"/>
      <c r="U49" s="434"/>
      <c r="V49" s="110"/>
      <c r="W49" s="72"/>
      <c r="X49" s="72"/>
      <c r="Y49" s="426"/>
      <c r="Z49" s="434"/>
      <c r="AA49" s="110"/>
      <c r="AB49" s="72"/>
      <c r="AC49" s="72"/>
      <c r="AD49" s="426"/>
      <c r="AE49" s="434"/>
      <c r="AF49" s="709"/>
    </row>
    <row r="50" spans="1:32" s="108" customFormat="1" ht="14.25" customHeight="1" x14ac:dyDescent="0.2">
      <c r="A50" s="128" t="s">
        <v>18</v>
      </c>
      <c r="B50" s="260"/>
      <c r="C50" s="254"/>
      <c r="D50" s="254"/>
      <c r="E50" s="268"/>
      <c r="F50" s="441"/>
      <c r="G50" s="260"/>
      <c r="H50" s="254"/>
      <c r="I50" s="254"/>
      <c r="J50" s="268"/>
      <c r="K50" s="441"/>
      <c r="L50" s="260"/>
      <c r="M50" s="254"/>
      <c r="N50" s="254"/>
      <c r="O50" s="254"/>
      <c r="P50" s="441"/>
      <c r="Q50" s="260"/>
      <c r="R50" s="254"/>
      <c r="S50" s="254"/>
      <c r="T50" s="254"/>
      <c r="U50" s="441"/>
      <c r="V50" s="260"/>
      <c r="W50" s="254"/>
      <c r="X50" s="254"/>
      <c r="Y50" s="268"/>
      <c r="Z50" s="441"/>
      <c r="AA50" s="260"/>
      <c r="AB50" s="254"/>
      <c r="AC50" s="254"/>
      <c r="AD50" s="268"/>
      <c r="AE50" s="441"/>
      <c r="AF50" s="708"/>
    </row>
    <row r="51" spans="1:32" s="108" customFormat="1" ht="7.9" customHeight="1" x14ac:dyDescent="0.2">
      <c r="A51" s="7"/>
      <c r="B51" s="6"/>
      <c r="C51" s="5"/>
      <c r="D51" s="5"/>
      <c r="E51" s="8"/>
      <c r="F51" s="446"/>
      <c r="G51" s="6"/>
      <c r="H51" s="5"/>
      <c r="I51" s="5"/>
      <c r="J51" s="8"/>
      <c r="K51" s="446"/>
      <c r="L51" s="6"/>
      <c r="M51" s="5"/>
      <c r="N51" s="5"/>
      <c r="O51" s="5"/>
      <c r="P51" s="446"/>
      <c r="Q51" s="6"/>
      <c r="R51" s="5"/>
      <c r="S51" s="5"/>
      <c r="T51" s="5"/>
      <c r="U51" s="446"/>
      <c r="V51" s="6"/>
      <c r="W51" s="5"/>
      <c r="X51" s="5"/>
      <c r="Y51" s="8"/>
      <c r="Z51" s="446"/>
      <c r="AA51" s="6"/>
      <c r="AB51" s="5"/>
      <c r="AC51" s="5"/>
      <c r="AD51" s="8"/>
      <c r="AE51" s="446"/>
      <c r="AF51" s="712"/>
    </row>
    <row r="52" spans="1:32" s="108" customFormat="1" ht="14.25" customHeight="1" x14ac:dyDescent="0.2">
      <c r="A52" s="7" t="s">
        <v>19</v>
      </c>
      <c r="B52" s="554">
        <v>19.099999999999994</v>
      </c>
      <c r="C52" s="555">
        <v>9.8999999999999595</v>
      </c>
      <c r="D52" s="555">
        <v>18.799999999999983</v>
      </c>
      <c r="E52" s="556">
        <v>19.099999999999984</v>
      </c>
      <c r="F52" s="557">
        <v>66.900000000000205</v>
      </c>
      <c r="G52" s="554">
        <v>17.999999999999993</v>
      </c>
      <c r="H52" s="555">
        <v>24.899999999999977</v>
      </c>
      <c r="I52" s="555">
        <v>22.000000000000028</v>
      </c>
      <c r="J52" s="556">
        <v>24.599999999999966</v>
      </c>
      <c r="K52" s="557">
        <v>89.499999999999915</v>
      </c>
      <c r="L52" s="554">
        <v>23.900000000000013</v>
      </c>
      <c r="M52" s="555">
        <v>28.600000000000012</v>
      </c>
      <c r="N52" s="555">
        <v>26.899999999999967</v>
      </c>
      <c r="O52" s="555">
        <v>36.399999999999942</v>
      </c>
      <c r="P52" s="557">
        <v>115.80000000000004</v>
      </c>
      <c r="Q52" s="554">
        <v>33.5</v>
      </c>
      <c r="R52" s="555">
        <v>36.699999999999974</v>
      </c>
      <c r="S52" s="555">
        <v>41.499999999999979</v>
      </c>
      <c r="T52" s="555">
        <v>42.300000000000054</v>
      </c>
      <c r="U52" s="557">
        <v>153.99999999999994</v>
      </c>
      <c r="V52" s="554">
        <v>39.29999999999999</v>
      </c>
      <c r="W52" s="555">
        <v>47.800000000000033</v>
      </c>
      <c r="X52" s="555">
        <v>44.59999999999993</v>
      </c>
      <c r="Y52" s="556">
        <v>43.499999999999943</v>
      </c>
      <c r="Z52" s="557">
        <v>175.19999999999996</v>
      </c>
      <c r="AA52" s="554">
        <v>41</v>
      </c>
      <c r="AB52" s="555">
        <v>43</v>
      </c>
      <c r="AC52" s="555">
        <v>50</v>
      </c>
      <c r="AD52" s="556">
        <v>49</v>
      </c>
      <c r="AE52" s="557">
        <v>183</v>
      </c>
      <c r="AF52" s="713">
        <v>50</v>
      </c>
    </row>
    <row r="53" spans="1:32" s="108" customFormat="1" ht="14.25" customHeight="1" x14ac:dyDescent="0.2">
      <c r="A53" s="7" t="s">
        <v>11</v>
      </c>
      <c r="B53" s="528">
        <v>6.5</v>
      </c>
      <c r="C53" s="478">
        <v>3.3</v>
      </c>
      <c r="D53" s="478">
        <v>6.5</v>
      </c>
      <c r="E53" s="484">
        <v>6.2</v>
      </c>
      <c r="F53" s="529">
        <v>22.5</v>
      </c>
      <c r="G53" s="528">
        <v>6.1</v>
      </c>
      <c r="H53" s="478">
        <v>8.5</v>
      </c>
      <c r="I53" s="478">
        <v>7.5</v>
      </c>
      <c r="J53" s="484">
        <v>8.5</v>
      </c>
      <c r="K53" s="529">
        <v>30.6</v>
      </c>
      <c r="L53" s="528">
        <v>8.4</v>
      </c>
      <c r="M53" s="478">
        <v>10.199999999999999</v>
      </c>
      <c r="N53" s="478">
        <v>9.6999999999999993</v>
      </c>
      <c r="O53" s="478">
        <v>13.1</v>
      </c>
      <c r="P53" s="529">
        <v>41.4</v>
      </c>
      <c r="Q53" s="528">
        <v>12</v>
      </c>
      <c r="R53" s="478">
        <v>13.2</v>
      </c>
      <c r="S53" s="478">
        <v>14.9</v>
      </c>
      <c r="T53" s="478">
        <v>15.2</v>
      </c>
      <c r="U53" s="529">
        <v>55.3</v>
      </c>
      <c r="V53" s="528">
        <v>13.9</v>
      </c>
      <c r="W53" s="478">
        <v>17.600000000000001</v>
      </c>
      <c r="X53" s="478">
        <v>16.100000000000001</v>
      </c>
      <c r="Y53" s="484">
        <v>15</v>
      </c>
      <c r="Z53" s="529">
        <v>62.6</v>
      </c>
      <c r="AA53" s="528">
        <v>15</v>
      </c>
      <c r="AB53" s="478">
        <v>15</v>
      </c>
      <c r="AC53" s="478">
        <v>18</v>
      </c>
      <c r="AD53" s="484">
        <v>18</v>
      </c>
      <c r="AE53" s="529">
        <v>66</v>
      </c>
      <c r="AF53" s="714">
        <v>18</v>
      </c>
    </row>
    <row r="54" spans="1:32" s="108" customFormat="1" ht="14.25" customHeight="1" x14ac:dyDescent="0.2">
      <c r="A54" s="3" t="s">
        <v>5</v>
      </c>
      <c r="B54" s="528">
        <v>12.3</v>
      </c>
      <c r="C54" s="478">
        <v>12.3</v>
      </c>
      <c r="D54" s="478">
        <v>11.9</v>
      </c>
      <c r="E54" s="484">
        <v>12.9</v>
      </c>
      <c r="F54" s="529">
        <v>49.4</v>
      </c>
      <c r="G54" s="528">
        <v>11.5</v>
      </c>
      <c r="H54" s="478">
        <v>11.6</v>
      </c>
      <c r="I54" s="478">
        <v>12</v>
      </c>
      <c r="J54" s="484">
        <v>11.1</v>
      </c>
      <c r="K54" s="529">
        <v>46.2</v>
      </c>
      <c r="L54" s="528">
        <v>10.1</v>
      </c>
      <c r="M54" s="478">
        <v>9.6999999999999993</v>
      </c>
      <c r="N54" s="478">
        <v>9</v>
      </c>
      <c r="O54" s="478">
        <v>9</v>
      </c>
      <c r="P54" s="529">
        <v>37.799999999999997</v>
      </c>
      <c r="Q54" s="528">
        <v>8.6999999999999993</v>
      </c>
      <c r="R54" s="478">
        <v>9</v>
      </c>
      <c r="S54" s="478">
        <v>8.8000000000000007</v>
      </c>
      <c r="T54" s="478">
        <v>9.4</v>
      </c>
      <c r="U54" s="529">
        <v>35.9</v>
      </c>
      <c r="V54" s="528">
        <v>10.9</v>
      </c>
      <c r="W54" s="478">
        <v>6.8</v>
      </c>
      <c r="X54" s="478">
        <v>9.6</v>
      </c>
      <c r="Y54" s="484">
        <v>10.3</v>
      </c>
      <c r="Z54" s="529">
        <v>37.599999999999994</v>
      </c>
      <c r="AA54" s="528">
        <v>10</v>
      </c>
      <c r="AB54" s="478">
        <v>10</v>
      </c>
      <c r="AC54" s="478">
        <v>10</v>
      </c>
      <c r="AD54" s="484">
        <v>10</v>
      </c>
      <c r="AE54" s="529">
        <v>40</v>
      </c>
      <c r="AF54" s="714">
        <v>10</v>
      </c>
    </row>
    <row r="55" spans="1:32" s="108" customFormat="1" ht="14.25" customHeight="1" x14ac:dyDescent="0.2">
      <c r="A55" s="3" t="s">
        <v>6</v>
      </c>
      <c r="B55" s="528">
        <v>1.4</v>
      </c>
      <c r="C55" s="478">
        <v>1.6</v>
      </c>
      <c r="D55" s="478">
        <v>1.4</v>
      </c>
      <c r="E55" s="484">
        <v>1.6</v>
      </c>
      <c r="F55" s="529">
        <v>6</v>
      </c>
      <c r="G55" s="528">
        <v>1.6</v>
      </c>
      <c r="H55" s="478">
        <v>2.2000000000000002</v>
      </c>
      <c r="I55" s="478">
        <v>2.1</v>
      </c>
      <c r="J55" s="484">
        <v>1.6</v>
      </c>
      <c r="K55" s="529">
        <v>7.5</v>
      </c>
      <c r="L55" s="528">
        <v>1.6</v>
      </c>
      <c r="M55" s="478">
        <v>1.6</v>
      </c>
      <c r="N55" s="478">
        <v>1.5</v>
      </c>
      <c r="O55" s="478">
        <v>1.5</v>
      </c>
      <c r="P55" s="529">
        <v>6.2</v>
      </c>
      <c r="Q55" s="528">
        <v>1.5</v>
      </c>
      <c r="R55" s="478">
        <v>1.5</v>
      </c>
      <c r="S55" s="478">
        <v>1.5</v>
      </c>
      <c r="T55" s="478">
        <v>3.2</v>
      </c>
      <c r="U55" s="529">
        <v>7.7</v>
      </c>
      <c r="V55" s="528">
        <v>6.3</v>
      </c>
      <c r="W55" s="478">
        <v>0</v>
      </c>
      <c r="X55" s="478">
        <v>3.7</v>
      </c>
      <c r="Y55" s="484">
        <v>3.8</v>
      </c>
      <c r="Z55" s="529">
        <v>13.8</v>
      </c>
      <c r="AA55" s="528">
        <v>6</v>
      </c>
      <c r="AB55" s="478">
        <v>6</v>
      </c>
      <c r="AC55" s="478">
        <v>4</v>
      </c>
      <c r="AD55" s="484">
        <v>6</v>
      </c>
      <c r="AE55" s="529">
        <v>22</v>
      </c>
      <c r="AF55" s="714">
        <v>7</v>
      </c>
    </row>
    <row r="56" spans="1:32" s="108" customFormat="1" ht="14.25" customHeight="1" x14ac:dyDescent="0.2">
      <c r="A56" s="3" t="s">
        <v>17</v>
      </c>
      <c r="B56" s="528">
        <v>-4.3</v>
      </c>
      <c r="C56" s="478">
        <v>1.4</v>
      </c>
      <c r="D56" s="659">
        <v>-0.4</v>
      </c>
      <c r="E56" s="659">
        <v>0.1</v>
      </c>
      <c r="F56" s="529">
        <v>-3.1999999999999997</v>
      </c>
      <c r="G56" s="528">
        <v>2.6</v>
      </c>
      <c r="H56" s="659">
        <v>0.4</v>
      </c>
      <c r="I56" s="659">
        <v>0.1</v>
      </c>
      <c r="J56" s="659">
        <v>0.2</v>
      </c>
      <c r="K56" s="529">
        <v>3.3000000000000003</v>
      </c>
      <c r="L56" s="659">
        <v>0.1</v>
      </c>
      <c r="M56" s="478">
        <v>-1.5</v>
      </c>
      <c r="N56" s="659">
        <v>0.2</v>
      </c>
      <c r="O56" s="478">
        <v>-6.2</v>
      </c>
      <c r="P56" s="529">
        <v>-7.4</v>
      </c>
      <c r="Q56" s="659">
        <v>0.2</v>
      </c>
      <c r="R56" s="659">
        <v>0.1</v>
      </c>
      <c r="S56" s="659">
        <v>0.1</v>
      </c>
      <c r="T56" s="659">
        <v>0.1</v>
      </c>
      <c r="U56" s="529">
        <v>0.5</v>
      </c>
      <c r="V56" s="659">
        <v>0.1</v>
      </c>
      <c r="W56" s="659">
        <v>0.1</v>
      </c>
      <c r="X56" s="659">
        <v>0.1</v>
      </c>
      <c r="Y56" s="659">
        <v>0.1</v>
      </c>
      <c r="Z56" s="663">
        <v>0.4</v>
      </c>
      <c r="AA56" s="659">
        <v>0</v>
      </c>
      <c r="AB56" s="478">
        <v>1</v>
      </c>
      <c r="AC56" s="659">
        <v>0</v>
      </c>
      <c r="AD56" s="484">
        <v>1</v>
      </c>
      <c r="AE56" s="529">
        <v>2</v>
      </c>
      <c r="AF56" s="714">
        <v>1</v>
      </c>
    </row>
    <row r="57" spans="1:32" s="108" customFormat="1" ht="7.9" customHeight="1" x14ac:dyDescent="0.2">
      <c r="A57" s="3"/>
      <c r="B57" s="138"/>
      <c r="C57" s="423"/>
      <c r="D57" s="423"/>
      <c r="E57" s="143"/>
      <c r="F57" s="438"/>
      <c r="G57" s="138"/>
      <c r="H57" s="423"/>
      <c r="I57" s="423"/>
      <c r="J57" s="143"/>
      <c r="K57" s="438"/>
      <c r="L57" s="138"/>
      <c r="M57" s="423"/>
      <c r="N57" s="423"/>
      <c r="O57" s="423"/>
      <c r="P57" s="438"/>
      <c r="Q57" s="138"/>
      <c r="R57" s="423"/>
      <c r="S57" s="423"/>
      <c r="T57" s="423"/>
      <c r="U57" s="438"/>
      <c r="V57" s="138"/>
      <c r="W57" s="479"/>
      <c r="X57" s="479"/>
      <c r="Y57" s="143"/>
      <c r="Z57" s="438"/>
      <c r="AA57" s="138"/>
      <c r="AB57" s="479"/>
      <c r="AC57" s="479"/>
      <c r="AD57" s="143"/>
      <c r="AE57" s="438"/>
      <c r="AF57" s="715"/>
    </row>
    <row r="58" spans="1:32" s="108" customFormat="1" ht="14.25" customHeight="1" thickBot="1" x14ac:dyDescent="0.25">
      <c r="A58" s="4" t="s">
        <v>18</v>
      </c>
      <c r="B58" s="550">
        <v>34.999999999999993</v>
      </c>
      <c r="C58" s="551">
        <v>28.499999999999961</v>
      </c>
      <c r="D58" s="551">
        <v>38.199999999999982</v>
      </c>
      <c r="E58" s="552">
        <v>39.899999999999984</v>
      </c>
      <c r="F58" s="553">
        <v>141.60000000000022</v>
      </c>
      <c r="G58" s="550">
        <v>39.799999999999997</v>
      </c>
      <c r="H58" s="551">
        <v>47.59999999999998</v>
      </c>
      <c r="I58" s="551">
        <v>43.700000000000031</v>
      </c>
      <c r="J58" s="552">
        <v>45.999999999999972</v>
      </c>
      <c r="K58" s="553">
        <v>177.09999999999991</v>
      </c>
      <c r="L58" s="550">
        <v>44.100000000000016</v>
      </c>
      <c r="M58" s="551">
        <v>48.600000000000016</v>
      </c>
      <c r="N58" s="551">
        <v>47.299999999999969</v>
      </c>
      <c r="O58" s="551">
        <v>53.79999999999994</v>
      </c>
      <c r="P58" s="553">
        <v>193.80000000000004</v>
      </c>
      <c r="Q58" s="550">
        <v>55.900000000000006</v>
      </c>
      <c r="R58" s="551">
        <v>60.499999999999979</v>
      </c>
      <c r="S58" s="551">
        <v>66.799999999999969</v>
      </c>
      <c r="T58" s="551">
        <v>70.20000000000006</v>
      </c>
      <c r="U58" s="553">
        <v>253.39999999999995</v>
      </c>
      <c r="V58" s="550">
        <v>70.499999999999986</v>
      </c>
      <c r="W58" s="551">
        <v>72.300000000000026</v>
      </c>
      <c r="X58" s="551">
        <v>74.099999999999923</v>
      </c>
      <c r="Y58" s="552">
        <v>72.699999999999932</v>
      </c>
      <c r="Z58" s="553">
        <v>289.59999999999997</v>
      </c>
      <c r="AA58" s="550">
        <v>72</v>
      </c>
      <c r="AB58" s="551">
        <v>75</v>
      </c>
      <c r="AC58" s="551">
        <v>82</v>
      </c>
      <c r="AD58" s="552">
        <v>84</v>
      </c>
      <c r="AE58" s="553">
        <v>313</v>
      </c>
      <c r="AF58" s="716">
        <v>86</v>
      </c>
    </row>
    <row r="59" spans="1:32" s="108" customFormat="1" ht="7.9" customHeight="1" thickTop="1" x14ac:dyDescent="0.2">
      <c r="A59" s="4"/>
      <c r="B59" s="368"/>
      <c r="C59" s="359"/>
      <c r="D59" s="359"/>
      <c r="E59" s="431"/>
      <c r="F59" s="447"/>
      <c r="G59" s="368"/>
      <c r="H59" s="359"/>
      <c r="I59" s="359"/>
      <c r="J59" s="431"/>
      <c r="K59" s="447"/>
      <c r="L59" s="368"/>
      <c r="M59" s="359"/>
      <c r="N59" s="359"/>
      <c r="O59" s="359"/>
      <c r="P59" s="447"/>
      <c r="Q59" s="368"/>
      <c r="R59" s="359"/>
      <c r="S59" s="359"/>
      <c r="T59" s="359"/>
      <c r="U59" s="447"/>
      <c r="V59" s="368"/>
      <c r="W59" s="359"/>
      <c r="X59" s="359"/>
      <c r="Y59" s="431"/>
      <c r="Z59" s="447"/>
      <c r="AA59" s="368"/>
      <c r="AB59" s="359"/>
      <c r="AC59" s="359"/>
      <c r="AD59" s="431"/>
      <c r="AE59" s="447"/>
      <c r="AF59" s="717"/>
    </row>
    <row r="60" spans="1:32" s="108" customFormat="1" ht="14.25" customHeight="1" x14ac:dyDescent="0.2">
      <c r="A60" s="64" t="s">
        <v>121</v>
      </c>
      <c r="B60" s="260">
        <v>0.1653</v>
      </c>
      <c r="C60" s="254">
        <v>0.14940000000000001</v>
      </c>
      <c r="D60" s="254">
        <v>0.1885</v>
      </c>
      <c r="E60" s="268">
        <v>0.18440000000000001</v>
      </c>
      <c r="F60" s="441">
        <v>0.17230000000000001</v>
      </c>
      <c r="G60" s="260">
        <v>0.1807</v>
      </c>
      <c r="H60" s="254">
        <v>0.1943</v>
      </c>
      <c r="I60" s="254">
        <v>0.1762</v>
      </c>
      <c r="J60" s="268">
        <v>0.18090000000000001</v>
      </c>
      <c r="K60" s="441">
        <v>0.183</v>
      </c>
      <c r="L60" s="260">
        <v>0.17019999999999999</v>
      </c>
      <c r="M60" s="254">
        <v>0.18179999999999999</v>
      </c>
      <c r="N60" s="254">
        <v>0.17169999999999999</v>
      </c>
      <c r="O60" s="254">
        <v>0.18509999999999999</v>
      </c>
      <c r="P60" s="441">
        <v>0.1774</v>
      </c>
      <c r="Q60" s="260">
        <v>0.18779999999999999</v>
      </c>
      <c r="R60" s="254">
        <v>0.18990000000000001</v>
      </c>
      <c r="S60" s="254">
        <v>0.20180000000000001</v>
      </c>
      <c r="T60" s="254">
        <v>0.20619999999999999</v>
      </c>
      <c r="U60" s="441">
        <v>0.1968</v>
      </c>
      <c r="V60" s="260">
        <v>0.19980000000000001</v>
      </c>
      <c r="W60" s="254">
        <v>0.2016</v>
      </c>
      <c r="X60" s="254">
        <v>0.20039999999999999</v>
      </c>
      <c r="Y60" s="268">
        <v>0.1968</v>
      </c>
      <c r="Z60" s="441">
        <v>0.19969999999999999</v>
      </c>
      <c r="AA60" s="260">
        <v>0.1925</v>
      </c>
      <c r="AB60" s="254">
        <v>0.1913</v>
      </c>
      <c r="AC60" s="254">
        <v>0.20399999999999999</v>
      </c>
      <c r="AD60" s="268">
        <v>0.2014</v>
      </c>
      <c r="AE60" s="441">
        <v>0.19750000000000001</v>
      </c>
      <c r="AF60" s="708">
        <v>0.2009</v>
      </c>
    </row>
    <row r="61" spans="1:32" s="108" customFormat="1" ht="14.25" customHeight="1" x14ac:dyDescent="0.2">
      <c r="A61" s="3" t="s">
        <v>37</v>
      </c>
      <c r="B61" s="260">
        <v>2.9399999999999999E-2</v>
      </c>
      <c r="C61" s="254">
        <v>-0.1618</v>
      </c>
      <c r="D61" s="254">
        <v>9.1399999999999995E-2</v>
      </c>
      <c r="E61" s="268">
        <v>0.14000000000000001</v>
      </c>
      <c r="F61" s="441">
        <v>2.6100000000000002E-2</v>
      </c>
      <c r="G61" s="260">
        <v>0.1371</v>
      </c>
      <c r="H61" s="254">
        <v>0.67020000000000002</v>
      </c>
      <c r="I61" s="254">
        <v>0.14399999999999999</v>
      </c>
      <c r="J61" s="268">
        <v>0.15290000000000001</v>
      </c>
      <c r="K61" s="441">
        <v>0.25069999999999998</v>
      </c>
      <c r="L61" s="260">
        <v>0.108</v>
      </c>
      <c r="M61" s="254">
        <v>2.1000000000000001E-2</v>
      </c>
      <c r="N61" s="254">
        <v>8.2400000000000001E-2</v>
      </c>
      <c r="O61" s="254">
        <v>0.1696</v>
      </c>
      <c r="P61" s="441">
        <v>9.4299999999999995E-2</v>
      </c>
      <c r="Q61" s="260">
        <v>0.2676</v>
      </c>
      <c r="R61" s="254">
        <v>0.24490000000000001</v>
      </c>
      <c r="S61" s="254">
        <v>0.4123</v>
      </c>
      <c r="T61" s="254">
        <v>0.30480000000000002</v>
      </c>
      <c r="U61" s="441">
        <v>0.3075</v>
      </c>
      <c r="V61" s="260">
        <v>0.26119999999999999</v>
      </c>
      <c r="W61" s="254">
        <v>0.19500000000000001</v>
      </c>
      <c r="X61" s="254">
        <v>0.10929999999999999</v>
      </c>
      <c r="Y61" s="268">
        <v>3.56E-2</v>
      </c>
      <c r="Z61" s="441">
        <v>0.1429</v>
      </c>
      <c r="AA61" s="260">
        <v>3.1300000000000001E-2</v>
      </c>
      <c r="AB61" s="254">
        <v>4.7300000000000002E-2</v>
      </c>
      <c r="AC61" s="254">
        <v>9.6600000000000005E-2</v>
      </c>
      <c r="AD61" s="268">
        <v>0.16540000000000002</v>
      </c>
      <c r="AE61" s="441">
        <v>8.0799999999999997E-2</v>
      </c>
      <c r="AF61" s="708">
        <v>0.19439999999999999</v>
      </c>
    </row>
    <row r="62" spans="1:32" s="108" customFormat="1" ht="7.9" customHeight="1" thickBot="1" x14ac:dyDescent="0.25">
      <c r="A62" s="131"/>
      <c r="B62" s="18"/>
      <c r="C62" s="19"/>
      <c r="D62" s="19"/>
      <c r="E62" s="116"/>
      <c r="F62" s="450"/>
      <c r="G62" s="18"/>
      <c r="H62" s="19"/>
      <c r="I62" s="19"/>
      <c r="J62" s="116"/>
      <c r="K62" s="450"/>
      <c r="L62" s="18"/>
      <c r="M62" s="19"/>
      <c r="N62" s="19"/>
      <c r="O62" s="19"/>
      <c r="P62" s="450"/>
      <c r="Q62" s="18"/>
      <c r="R62" s="19"/>
      <c r="S62" s="19"/>
      <c r="T62" s="19"/>
      <c r="U62" s="450"/>
      <c r="V62" s="18"/>
      <c r="W62" s="19"/>
      <c r="X62" s="19"/>
      <c r="Y62" s="116"/>
      <c r="Z62" s="450"/>
      <c r="AA62" s="18"/>
      <c r="AB62" s="19"/>
      <c r="AC62" s="19"/>
      <c r="AD62" s="116"/>
      <c r="AE62" s="450"/>
      <c r="AF62" s="718"/>
    </row>
    <row r="63" spans="1:32" s="108" customFormat="1" ht="14.25" customHeight="1" x14ac:dyDescent="0.25">
      <c r="A63" s="107"/>
    </row>
    <row r="64" spans="1:32" s="108" customFormat="1" ht="14.25" customHeight="1" x14ac:dyDescent="0.2">
      <c r="A64" s="46"/>
      <c r="AA64" s="254"/>
      <c r="AF64" s="152" t="s">
        <v>63</v>
      </c>
    </row>
    <row r="65" spans="1:32" s="108" customFormat="1" ht="14.25" hidden="1" customHeight="1" x14ac:dyDescent="0.25">
      <c r="A65" s="107"/>
      <c r="AA65" s="19"/>
    </row>
    <row r="66" spans="1:32" ht="17.45" customHeight="1" x14ac:dyDescent="0.25">
      <c r="A66" s="760" t="s">
        <v>0</v>
      </c>
      <c r="B66" s="760"/>
      <c r="C66" s="760"/>
      <c r="D66" s="760"/>
      <c r="E66" s="760"/>
      <c r="F66" s="760"/>
      <c r="G66" s="760"/>
      <c r="H66" s="760"/>
      <c r="I66" s="760"/>
      <c r="J66" s="760"/>
      <c r="K66" s="760"/>
      <c r="L66" s="760"/>
      <c r="M66" s="760"/>
      <c r="N66" s="760"/>
      <c r="O66" s="760"/>
      <c r="P66" s="760"/>
      <c r="Q66" s="760"/>
      <c r="R66" s="760"/>
      <c r="S66" s="760"/>
      <c r="T66" s="760"/>
      <c r="U66" s="760"/>
      <c r="V66" s="760"/>
      <c r="W66" s="760"/>
      <c r="X66" s="760"/>
      <c r="Y66" s="760"/>
      <c r="Z66" s="760"/>
      <c r="AA66" s="760"/>
      <c r="AB66" s="760"/>
      <c r="AC66" s="760"/>
      <c r="AD66" s="760"/>
      <c r="AE66" s="760"/>
      <c r="AF66" s="760"/>
    </row>
    <row r="67" spans="1:32" ht="18.600000000000001" customHeight="1" x14ac:dyDescent="0.25">
      <c r="A67" s="760" t="s">
        <v>167</v>
      </c>
      <c r="B67" s="760"/>
      <c r="C67" s="760"/>
      <c r="D67" s="760"/>
      <c r="E67" s="760"/>
      <c r="F67" s="760"/>
      <c r="G67" s="760"/>
      <c r="H67" s="760"/>
      <c r="I67" s="760"/>
      <c r="J67" s="760"/>
      <c r="K67" s="760"/>
      <c r="L67" s="760"/>
      <c r="M67" s="760"/>
      <c r="N67" s="760"/>
      <c r="O67" s="760"/>
      <c r="P67" s="760"/>
      <c r="Q67" s="760"/>
      <c r="R67" s="760"/>
      <c r="S67" s="760"/>
      <c r="T67" s="760"/>
      <c r="U67" s="760"/>
      <c r="V67" s="760"/>
      <c r="W67" s="760"/>
      <c r="X67" s="760"/>
      <c r="Y67" s="760"/>
      <c r="Z67" s="760"/>
      <c r="AA67" s="760"/>
      <c r="AB67" s="760"/>
      <c r="AC67" s="760"/>
      <c r="AD67" s="760"/>
      <c r="AE67" s="760"/>
      <c r="AF67" s="760"/>
    </row>
    <row r="68" spans="1:32" ht="18.600000000000001" customHeight="1" x14ac:dyDescent="0.25">
      <c r="A68" s="760" t="s">
        <v>240</v>
      </c>
      <c r="B68" s="760"/>
      <c r="C68" s="760"/>
      <c r="D68" s="760"/>
      <c r="E68" s="760"/>
      <c r="F68" s="760"/>
      <c r="G68" s="760"/>
      <c r="H68" s="760"/>
      <c r="I68" s="760"/>
      <c r="J68" s="760"/>
      <c r="K68" s="760"/>
      <c r="L68" s="760"/>
      <c r="M68" s="760"/>
      <c r="N68" s="760"/>
      <c r="O68" s="760"/>
      <c r="P68" s="760"/>
      <c r="Q68" s="760"/>
      <c r="R68" s="760"/>
      <c r="S68" s="760"/>
      <c r="T68" s="760"/>
      <c r="U68" s="760"/>
      <c r="V68" s="760"/>
      <c r="W68" s="760"/>
      <c r="X68" s="760"/>
      <c r="Y68" s="760"/>
      <c r="Z68" s="760"/>
      <c r="AA68" s="760"/>
      <c r="AB68" s="760"/>
      <c r="AC68" s="760"/>
      <c r="AD68" s="760"/>
      <c r="AE68" s="760"/>
      <c r="AF68" s="760"/>
    </row>
    <row r="69" spans="1:32" x14ac:dyDescent="0.2">
      <c r="A69" s="761" t="s">
        <v>20</v>
      </c>
      <c r="B69" s="761"/>
      <c r="C69" s="761"/>
      <c r="D69" s="761"/>
      <c r="E69" s="761"/>
      <c r="F69" s="761"/>
      <c r="G69" s="761"/>
      <c r="H69" s="761"/>
      <c r="I69" s="761"/>
      <c r="J69" s="761"/>
      <c r="K69" s="761"/>
      <c r="L69" s="761"/>
      <c r="M69" s="761"/>
      <c r="N69" s="761"/>
      <c r="O69" s="761"/>
      <c r="P69" s="761"/>
      <c r="Q69" s="761"/>
      <c r="R69" s="761"/>
      <c r="S69" s="761"/>
      <c r="T69" s="761"/>
      <c r="U69" s="761"/>
      <c r="V69" s="761"/>
      <c r="W69" s="761"/>
      <c r="X69" s="761"/>
      <c r="Y69" s="761"/>
      <c r="Z69" s="761"/>
      <c r="AA69" s="761"/>
      <c r="AB69" s="761"/>
      <c r="AC69" s="761"/>
      <c r="AD69" s="761"/>
      <c r="AE69" s="761"/>
      <c r="AF69" s="761"/>
    </row>
    <row r="70" spans="1:32" ht="12" customHeight="1" thickBot="1" x14ac:dyDescent="0.25"/>
    <row r="71" spans="1:32" ht="45" customHeight="1" thickBot="1" x14ac:dyDescent="0.3">
      <c r="A71" s="14" t="s">
        <v>34</v>
      </c>
      <c r="B71" s="766" t="s">
        <v>182</v>
      </c>
      <c r="C71" s="767"/>
      <c r="D71" s="767"/>
      <c r="E71" s="767"/>
      <c r="F71" s="768"/>
      <c r="G71" s="766" t="s">
        <v>189</v>
      </c>
      <c r="H71" s="767"/>
      <c r="I71" s="767"/>
      <c r="J71" s="767"/>
      <c r="K71" s="768"/>
      <c r="L71" s="766" t="s">
        <v>200</v>
      </c>
      <c r="M71" s="767"/>
      <c r="N71" s="767"/>
      <c r="O71" s="767"/>
      <c r="P71" s="768"/>
      <c r="Q71" s="766" t="s">
        <v>213</v>
      </c>
      <c r="R71" s="767"/>
      <c r="S71" s="767"/>
      <c r="T71" s="767"/>
      <c r="U71" s="768"/>
      <c r="V71" s="766" t="s">
        <v>220</v>
      </c>
      <c r="W71" s="767"/>
      <c r="X71" s="767"/>
      <c r="Y71" s="767"/>
      <c r="Z71" s="768"/>
      <c r="AA71" s="766" t="s">
        <v>227</v>
      </c>
      <c r="AB71" s="767"/>
      <c r="AC71" s="767"/>
      <c r="AD71" s="767"/>
      <c r="AE71" s="768"/>
      <c r="AF71" s="676" t="s">
        <v>239</v>
      </c>
    </row>
    <row r="72" spans="1:32" ht="16.5" thickBot="1" x14ac:dyDescent="0.3">
      <c r="A72" s="2" t="s">
        <v>21</v>
      </c>
      <c r="B72" s="148" t="s">
        <v>28</v>
      </c>
      <c r="C72" s="75" t="s">
        <v>29</v>
      </c>
      <c r="D72" s="75" t="s">
        <v>30</v>
      </c>
      <c r="E72" s="252" t="s">
        <v>31</v>
      </c>
      <c r="F72" s="433" t="s">
        <v>32</v>
      </c>
      <c r="G72" s="148" t="s">
        <v>28</v>
      </c>
      <c r="H72" s="75" t="s">
        <v>29</v>
      </c>
      <c r="I72" s="75" t="s">
        <v>30</v>
      </c>
      <c r="J72" s="252" t="s">
        <v>31</v>
      </c>
      <c r="K72" s="433" t="s">
        <v>32</v>
      </c>
      <c r="L72" s="148" t="s">
        <v>28</v>
      </c>
      <c r="M72" s="75" t="s">
        <v>29</v>
      </c>
      <c r="N72" s="75" t="s">
        <v>30</v>
      </c>
      <c r="O72" s="252" t="s">
        <v>31</v>
      </c>
      <c r="P72" s="433" t="s">
        <v>32</v>
      </c>
      <c r="Q72" s="148" t="s">
        <v>28</v>
      </c>
      <c r="R72" s="75" t="s">
        <v>29</v>
      </c>
      <c r="S72" s="75" t="s">
        <v>30</v>
      </c>
      <c r="T72" s="252" t="s">
        <v>31</v>
      </c>
      <c r="U72" s="433" t="s">
        <v>32</v>
      </c>
      <c r="V72" s="148" t="s">
        <v>28</v>
      </c>
      <c r="W72" s="75" t="s">
        <v>29</v>
      </c>
      <c r="X72" s="75" t="s">
        <v>30</v>
      </c>
      <c r="Y72" s="252" t="s">
        <v>31</v>
      </c>
      <c r="Z72" s="433" t="s">
        <v>32</v>
      </c>
      <c r="AA72" s="148" t="s">
        <v>28</v>
      </c>
      <c r="AB72" s="75" t="s">
        <v>29</v>
      </c>
      <c r="AC72" s="75" t="s">
        <v>30</v>
      </c>
      <c r="AD72" s="252" t="s">
        <v>31</v>
      </c>
      <c r="AE72" s="433" t="s">
        <v>32</v>
      </c>
      <c r="AF72" s="512" t="s">
        <v>28</v>
      </c>
    </row>
    <row r="73" spans="1:32" ht="5.0999999999999996" customHeight="1" x14ac:dyDescent="0.2">
      <c r="A73" s="9"/>
      <c r="B73" s="110"/>
      <c r="C73" s="72"/>
      <c r="D73" s="72"/>
      <c r="E73" s="426"/>
      <c r="F73" s="434"/>
      <c r="G73" s="110"/>
      <c r="H73" s="72"/>
      <c r="I73" s="72"/>
      <c r="J73" s="426"/>
      <c r="K73" s="434"/>
      <c r="L73" s="110"/>
      <c r="M73" s="72"/>
      <c r="N73" s="72"/>
      <c r="O73" s="426"/>
      <c r="P73" s="434"/>
      <c r="Q73" s="110"/>
      <c r="R73" s="72"/>
      <c r="S73" s="72"/>
      <c r="T73" s="426"/>
      <c r="U73" s="434"/>
      <c r="V73" s="110"/>
      <c r="W73" s="72"/>
      <c r="X73" s="72"/>
      <c r="Y73" s="426"/>
      <c r="Z73" s="434"/>
      <c r="AA73" s="110"/>
      <c r="AB73" s="72"/>
      <c r="AC73" s="72"/>
      <c r="AD73" s="426"/>
      <c r="AE73" s="434"/>
      <c r="AF73" s="497"/>
    </row>
    <row r="74" spans="1:32" x14ac:dyDescent="0.2">
      <c r="A74" s="3"/>
      <c r="B74" s="258"/>
      <c r="C74" s="256"/>
      <c r="D74" s="256"/>
      <c r="E74" s="266"/>
      <c r="F74" s="435"/>
      <c r="G74" s="258"/>
      <c r="H74" s="256"/>
      <c r="I74" s="256"/>
      <c r="J74" s="266"/>
      <c r="K74" s="435"/>
      <c r="L74" s="258"/>
      <c r="M74" s="256"/>
      <c r="N74" s="256"/>
      <c r="O74" s="266"/>
      <c r="P74" s="435"/>
      <c r="Q74" s="258"/>
      <c r="R74" s="256"/>
      <c r="S74" s="256"/>
      <c r="T74" s="266"/>
      <c r="U74" s="435"/>
      <c r="V74" s="258"/>
      <c r="W74" s="256"/>
      <c r="X74" s="256"/>
      <c r="Y74" s="266"/>
      <c r="Z74" s="435"/>
      <c r="AA74" s="258"/>
      <c r="AB74" s="256"/>
      <c r="AC74" s="256"/>
      <c r="AD74" s="266"/>
      <c r="AE74" s="435"/>
      <c r="AF74" s="498"/>
    </row>
    <row r="75" spans="1:32" x14ac:dyDescent="0.2">
      <c r="A75" s="64" t="s">
        <v>112</v>
      </c>
      <c r="B75" s="258">
        <v>0</v>
      </c>
      <c r="C75" s="256">
        <v>0</v>
      </c>
      <c r="D75" s="256">
        <v>0</v>
      </c>
      <c r="E75" s="266">
        <v>0</v>
      </c>
      <c r="F75" s="435">
        <v>0</v>
      </c>
      <c r="G75" s="258">
        <v>0</v>
      </c>
      <c r="H75" s="256">
        <v>0</v>
      </c>
      <c r="I75" s="256">
        <v>0</v>
      </c>
      <c r="J75" s="266">
        <v>0</v>
      </c>
      <c r="K75" s="435">
        <v>0</v>
      </c>
      <c r="L75" s="258">
        <v>0</v>
      </c>
      <c r="M75" s="256">
        <v>0</v>
      </c>
      <c r="N75" s="256">
        <v>0</v>
      </c>
      <c r="O75" s="266">
        <v>0</v>
      </c>
      <c r="P75" s="435">
        <v>0</v>
      </c>
      <c r="Q75" s="258">
        <v>0</v>
      </c>
      <c r="R75" s="256">
        <v>0</v>
      </c>
      <c r="S75" s="256">
        <v>0</v>
      </c>
      <c r="T75" s="266">
        <v>0</v>
      </c>
      <c r="U75" s="435">
        <v>0</v>
      </c>
      <c r="V75" s="258">
        <v>0</v>
      </c>
      <c r="W75" s="256">
        <v>0</v>
      </c>
      <c r="X75" s="256">
        <v>0</v>
      </c>
      <c r="Y75" s="266">
        <v>0</v>
      </c>
      <c r="Z75" s="435">
        <v>0</v>
      </c>
      <c r="AA75" s="258">
        <v>0</v>
      </c>
      <c r="AB75" s="256">
        <v>0</v>
      </c>
      <c r="AC75" s="256">
        <v>0</v>
      </c>
      <c r="AD75" s="266">
        <v>0</v>
      </c>
      <c r="AE75" s="435">
        <v>0</v>
      </c>
      <c r="AF75" s="498">
        <v>0</v>
      </c>
    </row>
    <row r="76" spans="1:32" x14ac:dyDescent="0.2">
      <c r="A76" s="64" t="s">
        <v>217</v>
      </c>
      <c r="B76" s="558">
        <v>0</v>
      </c>
      <c r="C76" s="559">
        <v>0</v>
      </c>
      <c r="D76" s="559">
        <v>0</v>
      </c>
      <c r="E76" s="560">
        <v>0</v>
      </c>
      <c r="F76" s="561">
        <v>0</v>
      </c>
      <c r="G76" s="558">
        <v>0</v>
      </c>
      <c r="H76" s="659">
        <v>-0.1</v>
      </c>
      <c r="I76" s="559">
        <v>0</v>
      </c>
      <c r="J76" s="560">
        <v>0</v>
      </c>
      <c r="K76" s="663">
        <v>-0.1</v>
      </c>
      <c r="L76" s="558">
        <v>0</v>
      </c>
      <c r="M76" s="559">
        <v>0</v>
      </c>
      <c r="N76" s="559">
        <v>0</v>
      </c>
      <c r="O76" s="560">
        <v>-0.9</v>
      </c>
      <c r="P76" s="561">
        <v>-0.9</v>
      </c>
      <c r="Q76" s="659">
        <v>-0.1</v>
      </c>
      <c r="R76" s="659">
        <v>-0.1</v>
      </c>
      <c r="S76" s="659">
        <v>-0.1</v>
      </c>
      <c r="T76" s="659">
        <v>-0.1</v>
      </c>
      <c r="U76" s="663">
        <v>-0.4</v>
      </c>
      <c r="V76" s="659">
        <v>0.2</v>
      </c>
      <c r="W76" s="659">
        <v>-0.1</v>
      </c>
      <c r="X76" s="659">
        <v>-0.1</v>
      </c>
      <c r="Y76" s="659">
        <v>0</v>
      </c>
      <c r="Z76" s="663">
        <v>0</v>
      </c>
      <c r="AA76" s="659">
        <v>0</v>
      </c>
      <c r="AB76" s="659">
        <v>0</v>
      </c>
      <c r="AC76" s="659">
        <v>0</v>
      </c>
      <c r="AD76" s="560">
        <v>-1</v>
      </c>
      <c r="AE76" s="561">
        <v>-1</v>
      </c>
      <c r="AF76" s="642">
        <v>0</v>
      </c>
    </row>
    <row r="77" spans="1:32" x14ac:dyDescent="0.2">
      <c r="A77" s="38" t="s">
        <v>147</v>
      </c>
      <c r="B77" s="528">
        <v>0</v>
      </c>
      <c r="C77" s="478">
        <v>0</v>
      </c>
      <c r="D77" s="478">
        <v>0</v>
      </c>
      <c r="E77" s="484">
        <v>0</v>
      </c>
      <c r="F77" s="529">
        <v>0</v>
      </c>
      <c r="G77" s="528">
        <v>0</v>
      </c>
      <c r="H77" s="661">
        <v>-0.1</v>
      </c>
      <c r="I77" s="478">
        <v>0</v>
      </c>
      <c r="J77" s="484">
        <v>0</v>
      </c>
      <c r="K77" s="664">
        <v>-0.1</v>
      </c>
      <c r="L77" s="528">
        <v>0</v>
      </c>
      <c r="M77" s="478">
        <v>0</v>
      </c>
      <c r="N77" s="478">
        <v>0</v>
      </c>
      <c r="O77" s="484">
        <v>-0.9</v>
      </c>
      <c r="P77" s="529">
        <v>-0.9</v>
      </c>
      <c r="Q77" s="661">
        <v>-0.1</v>
      </c>
      <c r="R77" s="661">
        <v>-0.1</v>
      </c>
      <c r="S77" s="661">
        <v>-0.1</v>
      </c>
      <c r="T77" s="661">
        <v>-0.1</v>
      </c>
      <c r="U77" s="664">
        <v>-0.4</v>
      </c>
      <c r="V77" s="661">
        <v>0.2</v>
      </c>
      <c r="W77" s="661">
        <v>-0.1</v>
      </c>
      <c r="X77" s="661">
        <v>-0.1</v>
      </c>
      <c r="Y77" s="661">
        <v>0</v>
      </c>
      <c r="Z77" s="664">
        <v>0</v>
      </c>
      <c r="AA77" s="661">
        <v>0</v>
      </c>
      <c r="AB77" s="661">
        <v>0</v>
      </c>
      <c r="AC77" s="661">
        <v>0</v>
      </c>
      <c r="AD77" s="484">
        <v>-1</v>
      </c>
      <c r="AE77" s="529">
        <v>-1</v>
      </c>
      <c r="AF77" s="633">
        <v>0</v>
      </c>
    </row>
    <row r="78" spans="1:32" ht="6" customHeight="1" x14ac:dyDescent="0.2">
      <c r="A78" s="3"/>
      <c r="B78" s="528"/>
      <c r="C78" s="478"/>
      <c r="D78" s="478"/>
      <c r="E78" s="484"/>
      <c r="F78" s="529"/>
      <c r="G78" s="528"/>
      <c r="H78" s="478"/>
      <c r="I78" s="478"/>
      <c r="J78" s="484"/>
      <c r="K78" s="529"/>
      <c r="L78" s="528"/>
      <c r="M78" s="478"/>
      <c r="N78" s="478"/>
      <c r="O78" s="484"/>
      <c r="P78" s="529"/>
      <c r="Q78" s="528"/>
      <c r="R78" s="478"/>
      <c r="S78" s="478"/>
      <c r="T78" s="484"/>
      <c r="U78" s="529"/>
      <c r="V78" s="528"/>
      <c r="W78" s="478"/>
      <c r="X78" s="478"/>
      <c r="Y78" s="484"/>
      <c r="Z78" s="529"/>
      <c r="AA78" s="528"/>
      <c r="AB78" s="478"/>
      <c r="AC78" s="478"/>
      <c r="AD78" s="484"/>
      <c r="AE78" s="529"/>
      <c r="AF78" s="633"/>
    </row>
    <row r="79" spans="1:32" x14ac:dyDescent="0.2">
      <c r="A79" s="64" t="s">
        <v>108</v>
      </c>
      <c r="B79" s="558">
        <v>0</v>
      </c>
      <c r="C79" s="559">
        <v>0</v>
      </c>
      <c r="D79" s="559">
        <v>0</v>
      </c>
      <c r="E79" s="560">
        <v>0</v>
      </c>
      <c r="F79" s="561">
        <v>0</v>
      </c>
      <c r="G79" s="558">
        <v>0</v>
      </c>
      <c r="H79" s="559">
        <v>0</v>
      </c>
      <c r="I79" s="559">
        <v>0</v>
      </c>
      <c r="J79" s="560">
        <v>0</v>
      </c>
      <c r="K79" s="561">
        <v>0</v>
      </c>
      <c r="L79" s="558">
        <v>0</v>
      </c>
      <c r="M79" s="559">
        <v>0</v>
      </c>
      <c r="N79" s="559">
        <v>0</v>
      </c>
      <c r="O79" s="560">
        <v>0</v>
      </c>
      <c r="P79" s="561">
        <v>0</v>
      </c>
      <c r="Q79" s="558">
        <v>0</v>
      </c>
      <c r="R79" s="559">
        <v>0</v>
      </c>
      <c r="S79" s="559">
        <v>0</v>
      </c>
      <c r="T79" s="560">
        <v>0</v>
      </c>
      <c r="U79" s="561">
        <v>0</v>
      </c>
      <c r="V79" s="558">
        <v>0</v>
      </c>
      <c r="W79" s="559">
        <v>0</v>
      </c>
      <c r="X79" s="559">
        <v>0</v>
      </c>
      <c r="Y79" s="560">
        <v>0</v>
      </c>
      <c r="Z79" s="561">
        <v>0</v>
      </c>
      <c r="AA79" s="558">
        <v>0</v>
      </c>
      <c r="AB79" s="559">
        <v>0</v>
      </c>
      <c r="AC79" s="559">
        <v>0</v>
      </c>
      <c r="AD79" s="560">
        <v>0</v>
      </c>
      <c r="AE79" s="561">
        <v>0</v>
      </c>
      <c r="AF79" s="642">
        <v>0</v>
      </c>
    </row>
    <row r="80" spans="1:32" ht="14.1" customHeight="1" x14ac:dyDescent="0.2">
      <c r="A80" s="12" t="s">
        <v>149</v>
      </c>
      <c r="B80" s="528">
        <v>0</v>
      </c>
      <c r="C80" s="478">
        <v>0</v>
      </c>
      <c r="D80" s="478">
        <v>0</v>
      </c>
      <c r="E80" s="484">
        <v>0</v>
      </c>
      <c r="F80" s="529">
        <v>0</v>
      </c>
      <c r="G80" s="528">
        <v>0</v>
      </c>
      <c r="H80" s="661">
        <v>-0.1</v>
      </c>
      <c r="I80" s="478">
        <v>0</v>
      </c>
      <c r="J80" s="484">
        <v>0</v>
      </c>
      <c r="K80" s="664">
        <v>-0.1</v>
      </c>
      <c r="L80" s="528">
        <v>0</v>
      </c>
      <c r="M80" s="478">
        <v>0</v>
      </c>
      <c r="N80" s="478">
        <v>0</v>
      </c>
      <c r="O80" s="484">
        <v>-0.9</v>
      </c>
      <c r="P80" s="529">
        <v>-0.9</v>
      </c>
      <c r="Q80" s="661">
        <v>-0.1</v>
      </c>
      <c r="R80" s="661">
        <v>-0.1</v>
      </c>
      <c r="S80" s="661">
        <v>-0.1</v>
      </c>
      <c r="T80" s="661">
        <v>-0.1</v>
      </c>
      <c r="U80" s="664">
        <v>-0.4</v>
      </c>
      <c r="V80" s="661">
        <v>0.2</v>
      </c>
      <c r="W80" s="661">
        <v>-0.1</v>
      </c>
      <c r="X80" s="661">
        <v>-0.1</v>
      </c>
      <c r="Y80" s="661">
        <v>0</v>
      </c>
      <c r="Z80" s="664">
        <v>0</v>
      </c>
      <c r="AA80" s="661">
        <v>0</v>
      </c>
      <c r="AB80" s="661">
        <v>0</v>
      </c>
      <c r="AC80" s="661">
        <v>0</v>
      </c>
      <c r="AD80" s="484">
        <v>-1</v>
      </c>
      <c r="AE80" s="529">
        <v>-1</v>
      </c>
      <c r="AF80" s="633">
        <v>0</v>
      </c>
    </row>
    <row r="81" spans="1:32" ht="6" customHeight="1" x14ac:dyDescent="0.2">
      <c r="A81" s="3"/>
      <c r="B81" s="528"/>
      <c r="C81" s="478"/>
      <c r="D81" s="478"/>
      <c r="E81" s="484"/>
      <c r="F81" s="529"/>
      <c r="G81" s="528"/>
      <c r="H81" s="478"/>
      <c r="I81" s="478"/>
      <c r="J81" s="484"/>
      <c r="K81" s="529"/>
      <c r="L81" s="528"/>
      <c r="M81" s="478"/>
      <c r="N81" s="478"/>
      <c r="O81" s="484"/>
      <c r="P81" s="529"/>
      <c r="Q81" s="528"/>
      <c r="R81" s="478"/>
      <c r="S81" s="478"/>
      <c r="T81" s="484"/>
      <c r="U81" s="529"/>
      <c r="V81" s="528"/>
      <c r="W81" s="478"/>
      <c r="X81" s="478"/>
      <c r="Y81" s="484"/>
      <c r="Z81" s="529"/>
      <c r="AA81" s="528"/>
      <c r="AB81" s="478"/>
      <c r="AC81" s="478"/>
      <c r="AD81" s="484"/>
      <c r="AE81" s="529"/>
      <c r="AF81" s="633"/>
    </row>
    <row r="82" spans="1:32" x14ac:dyDescent="0.2">
      <c r="A82" s="38" t="s">
        <v>69</v>
      </c>
      <c r="B82" s="662">
        <v>-0.3</v>
      </c>
      <c r="C82" s="478">
        <v>-4.9000000000000004</v>
      </c>
      <c r="D82" s="478">
        <v>-1</v>
      </c>
      <c r="E82" s="484">
        <v>-1.3</v>
      </c>
      <c r="F82" s="529">
        <v>-7.5</v>
      </c>
      <c r="G82" s="661">
        <v>-0.4</v>
      </c>
      <c r="H82" s="478">
        <v>-0.6</v>
      </c>
      <c r="I82" s="478">
        <v>-0.8</v>
      </c>
      <c r="J82" s="484">
        <v>-0.9</v>
      </c>
      <c r="K82" s="616">
        <v>-2.7</v>
      </c>
      <c r="L82" s="662">
        <v>-0.4</v>
      </c>
      <c r="M82" s="478">
        <v>-0.6</v>
      </c>
      <c r="N82" s="478">
        <v>-1.1000000000000001</v>
      </c>
      <c r="O82" s="484">
        <v>-2.6</v>
      </c>
      <c r="P82" s="529">
        <v>-4.7</v>
      </c>
      <c r="Q82" s="528">
        <v>-1.1000000000000001</v>
      </c>
      <c r="R82" s="478">
        <v>-0.8</v>
      </c>
      <c r="S82" s="478">
        <v>-0.6</v>
      </c>
      <c r="T82" s="484">
        <v>-1</v>
      </c>
      <c r="U82" s="529">
        <v>-3.5</v>
      </c>
      <c r="V82" s="528">
        <v>-1.5</v>
      </c>
      <c r="W82" s="478">
        <v>-1</v>
      </c>
      <c r="X82" s="478">
        <v>-1.5</v>
      </c>
      <c r="Y82" s="484">
        <v>-2.2999999999999998</v>
      </c>
      <c r="Z82" s="529">
        <v>-6.3</v>
      </c>
      <c r="AA82" s="528">
        <v>-4</v>
      </c>
      <c r="AB82" s="478">
        <v>-5</v>
      </c>
      <c r="AC82" s="478">
        <v>-4</v>
      </c>
      <c r="AD82" s="484">
        <v>-3</v>
      </c>
      <c r="AE82" s="529">
        <v>-16</v>
      </c>
      <c r="AF82" s="633">
        <v>-7</v>
      </c>
    </row>
    <row r="83" spans="1:32" x14ac:dyDescent="0.2">
      <c r="A83" s="64" t="s">
        <v>70</v>
      </c>
      <c r="B83" s="528">
        <v>0</v>
      </c>
      <c r="C83" s="661">
        <v>-0.1</v>
      </c>
      <c r="D83" s="661">
        <v>-0.1</v>
      </c>
      <c r="E83" s="661">
        <v>-0.2</v>
      </c>
      <c r="F83" s="529">
        <v>-0.4</v>
      </c>
      <c r="G83" s="661">
        <v>-0.3</v>
      </c>
      <c r="H83" s="661">
        <v>-0.2</v>
      </c>
      <c r="I83" s="478">
        <v>-3.8</v>
      </c>
      <c r="J83" s="484">
        <v>-0.5</v>
      </c>
      <c r="K83" s="616">
        <v>-4.8</v>
      </c>
      <c r="L83" s="662">
        <v>-0.4</v>
      </c>
      <c r="M83" s="478">
        <v>-1.4</v>
      </c>
      <c r="N83" s="478">
        <v>-1.8</v>
      </c>
      <c r="O83" s="484">
        <v>-0.3</v>
      </c>
      <c r="P83" s="529">
        <v>-3.8999999999999995</v>
      </c>
      <c r="Q83" s="528">
        <v>-0.2</v>
      </c>
      <c r="R83" s="478">
        <v>-0.5</v>
      </c>
      <c r="S83" s="478">
        <v>-0.3</v>
      </c>
      <c r="T83" s="484">
        <v>-0.4</v>
      </c>
      <c r="U83" s="529">
        <v>-1.4</v>
      </c>
      <c r="V83" s="528">
        <v>-0.5</v>
      </c>
      <c r="W83" s="478">
        <v>-0.7</v>
      </c>
      <c r="X83" s="478">
        <v>-1.4</v>
      </c>
      <c r="Y83" s="484">
        <v>-1.7</v>
      </c>
      <c r="Z83" s="529">
        <v>-4.3</v>
      </c>
      <c r="AA83" s="528">
        <v>-1</v>
      </c>
      <c r="AB83" s="478">
        <v>-2</v>
      </c>
      <c r="AC83" s="478">
        <v>-2</v>
      </c>
      <c r="AD83" s="484">
        <v>-4</v>
      </c>
      <c r="AE83" s="529">
        <v>-9</v>
      </c>
      <c r="AF83" s="633">
        <v>-1</v>
      </c>
    </row>
    <row r="84" spans="1:32" x14ac:dyDescent="0.2">
      <c r="A84" s="64" t="s">
        <v>108</v>
      </c>
      <c r="B84" s="528">
        <v>0</v>
      </c>
      <c r="C84" s="478">
        <v>0</v>
      </c>
      <c r="D84" s="478">
        <v>0</v>
      </c>
      <c r="E84" s="484">
        <v>0</v>
      </c>
      <c r="F84" s="529">
        <v>0</v>
      </c>
      <c r="G84" s="528">
        <v>0</v>
      </c>
      <c r="H84" s="478">
        <v>0</v>
      </c>
      <c r="I84" s="478">
        <v>0</v>
      </c>
      <c r="J84" s="484">
        <v>0</v>
      </c>
      <c r="K84" s="616">
        <v>0</v>
      </c>
      <c r="L84" s="528">
        <v>0</v>
      </c>
      <c r="M84" s="478">
        <v>0</v>
      </c>
      <c r="N84" s="478">
        <v>0</v>
      </c>
      <c r="O84" s="484">
        <v>0</v>
      </c>
      <c r="P84" s="529">
        <v>0</v>
      </c>
      <c r="Q84" s="528">
        <v>0</v>
      </c>
      <c r="R84" s="478">
        <v>0</v>
      </c>
      <c r="S84" s="478">
        <v>0</v>
      </c>
      <c r="T84" s="484">
        <v>0</v>
      </c>
      <c r="U84" s="529">
        <v>0</v>
      </c>
      <c r="V84" s="528">
        <v>0</v>
      </c>
      <c r="W84" s="478">
        <v>0</v>
      </c>
      <c r="X84" s="478">
        <v>0</v>
      </c>
      <c r="Y84" s="484">
        <v>0</v>
      </c>
      <c r="Z84" s="529">
        <v>0</v>
      </c>
      <c r="AA84" s="528">
        <v>0</v>
      </c>
      <c r="AB84" s="478">
        <v>0</v>
      </c>
      <c r="AC84" s="478">
        <v>0</v>
      </c>
      <c r="AD84" s="484">
        <v>0</v>
      </c>
      <c r="AE84" s="529">
        <v>0</v>
      </c>
      <c r="AF84" s="633">
        <v>0</v>
      </c>
    </row>
    <row r="85" spans="1:32" x14ac:dyDescent="0.2">
      <c r="A85" s="3" t="s">
        <v>191</v>
      </c>
      <c r="B85" s="528">
        <v>0</v>
      </c>
      <c r="C85" s="478">
        <v>0</v>
      </c>
      <c r="D85" s="478">
        <v>0</v>
      </c>
      <c r="E85" s="484">
        <v>0</v>
      </c>
      <c r="F85" s="529">
        <v>0</v>
      </c>
      <c r="G85" s="528">
        <v>0</v>
      </c>
      <c r="H85" s="478">
        <v>0</v>
      </c>
      <c r="I85" s="478">
        <v>-0.9</v>
      </c>
      <c r="J85" s="484">
        <v>0</v>
      </c>
      <c r="K85" s="616">
        <v>-0.9</v>
      </c>
      <c r="L85" s="662">
        <v>-0.1</v>
      </c>
      <c r="M85" s="478">
        <v>0</v>
      </c>
      <c r="N85" s="478">
        <v>0</v>
      </c>
      <c r="O85" s="484">
        <v>0</v>
      </c>
      <c r="P85" s="529">
        <v>-0.1</v>
      </c>
      <c r="Q85" s="528">
        <v>0</v>
      </c>
      <c r="R85" s="478">
        <v>0</v>
      </c>
      <c r="S85" s="478">
        <v>0</v>
      </c>
      <c r="T85" s="484">
        <v>0</v>
      </c>
      <c r="U85" s="529">
        <v>0</v>
      </c>
      <c r="V85" s="528">
        <v>0</v>
      </c>
      <c r="W85" s="478">
        <v>0</v>
      </c>
      <c r="X85" s="478">
        <v>0</v>
      </c>
      <c r="Y85" s="484">
        <v>-0.9</v>
      </c>
      <c r="Z85" s="529">
        <v>-0.9</v>
      </c>
      <c r="AA85" s="528">
        <v>0</v>
      </c>
      <c r="AB85" s="478">
        <v>0</v>
      </c>
      <c r="AC85" s="478">
        <v>0</v>
      </c>
      <c r="AD85" s="484">
        <v>0</v>
      </c>
      <c r="AE85" s="529">
        <v>0</v>
      </c>
      <c r="AF85" s="633">
        <v>0</v>
      </c>
    </row>
    <row r="86" spans="1:32" x14ac:dyDescent="0.2">
      <c r="A86" s="64" t="s">
        <v>180</v>
      </c>
      <c r="B86" s="528">
        <v>-1.4</v>
      </c>
      <c r="C86" s="478">
        <v>-1.5999999999999999</v>
      </c>
      <c r="D86" s="478">
        <v>-1.4</v>
      </c>
      <c r="E86" s="484">
        <v>-1.6</v>
      </c>
      <c r="F86" s="529">
        <v>-6</v>
      </c>
      <c r="G86" s="528">
        <v>-1.6</v>
      </c>
      <c r="H86" s="478">
        <v>-2.2000000000000002</v>
      </c>
      <c r="I86" s="478">
        <v>-2.1</v>
      </c>
      <c r="J86" s="484">
        <v>-1.6</v>
      </c>
      <c r="K86" s="529">
        <v>-7.5</v>
      </c>
      <c r="L86" s="528">
        <v>-1.6</v>
      </c>
      <c r="M86" s="478">
        <v>-1.6</v>
      </c>
      <c r="N86" s="478">
        <v>-1.5</v>
      </c>
      <c r="O86" s="484">
        <v>-1.5</v>
      </c>
      <c r="P86" s="529">
        <v>-6.2</v>
      </c>
      <c r="Q86" s="528">
        <v>-1.5</v>
      </c>
      <c r="R86" s="478">
        <v>-1.5</v>
      </c>
      <c r="S86" s="478">
        <v>-1.5</v>
      </c>
      <c r="T86" s="484">
        <v>-3.2</v>
      </c>
      <c r="U86" s="529">
        <v>-7.7</v>
      </c>
      <c r="V86" s="528">
        <v>-6.3</v>
      </c>
      <c r="W86" s="478">
        <v>0</v>
      </c>
      <c r="X86" s="478">
        <v>-3.7</v>
      </c>
      <c r="Y86" s="484">
        <v>-3.8</v>
      </c>
      <c r="Z86" s="529">
        <v>-13.8</v>
      </c>
      <c r="AA86" s="528">
        <v>-6</v>
      </c>
      <c r="AB86" s="478">
        <v>-7</v>
      </c>
      <c r="AC86" s="478">
        <v>-4</v>
      </c>
      <c r="AD86" s="484">
        <v>-6</v>
      </c>
      <c r="AE86" s="529">
        <v>-23</v>
      </c>
      <c r="AF86" s="633">
        <v>-7</v>
      </c>
    </row>
    <row r="87" spans="1:32" x14ac:dyDescent="0.2">
      <c r="A87" s="64" t="s">
        <v>198</v>
      </c>
      <c r="B87" s="528">
        <v>4.5</v>
      </c>
      <c r="C87" s="478">
        <v>-1.3</v>
      </c>
      <c r="D87" s="478">
        <v>0.6</v>
      </c>
      <c r="E87" s="484">
        <v>0</v>
      </c>
      <c r="F87" s="529">
        <v>3.8000000000000003</v>
      </c>
      <c r="G87" s="528">
        <v>-2.4</v>
      </c>
      <c r="H87" s="659">
        <v>-0.1</v>
      </c>
      <c r="I87" s="659">
        <v>0.2</v>
      </c>
      <c r="J87" s="484">
        <v>0</v>
      </c>
      <c r="K87" s="529">
        <v>-2.2999999999999998</v>
      </c>
      <c r="L87" s="659">
        <v>0.1</v>
      </c>
      <c r="M87" s="478">
        <v>1.7</v>
      </c>
      <c r="N87" s="478">
        <v>0</v>
      </c>
      <c r="O87" s="484">
        <v>6.4</v>
      </c>
      <c r="P87" s="529">
        <v>8.2000000000000011</v>
      </c>
      <c r="Q87" s="528">
        <v>0</v>
      </c>
      <c r="R87" s="478">
        <v>0</v>
      </c>
      <c r="S87" s="478">
        <v>0</v>
      </c>
      <c r="T87" s="484">
        <v>0</v>
      </c>
      <c r="U87" s="529">
        <v>0</v>
      </c>
      <c r="V87" s="528">
        <v>0</v>
      </c>
      <c r="W87" s="478">
        <v>0</v>
      </c>
      <c r="X87" s="478">
        <v>0</v>
      </c>
      <c r="Y87" s="484">
        <v>0</v>
      </c>
      <c r="Z87" s="529">
        <v>0</v>
      </c>
      <c r="AA87" s="528">
        <v>0</v>
      </c>
      <c r="AB87" s="478">
        <v>0</v>
      </c>
      <c r="AC87" s="478">
        <v>0</v>
      </c>
      <c r="AD87" s="484">
        <v>0</v>
      </c>
      <c r="AE87" s="529">
        <v>0</v>
      </c>
      <c r="AF87" s="633">
        <v>0</v>
      </c>
    </row>
    <row r="88" spans="1:32" ht="6" customHeight="1" x14ac:dyDescent="0.2">
      <c r="A88" s="3"/>
      <c r="B88" s="534"/>
      <c r="C88" s="537"/>
      <c r="D88" s="537"/>
      <c r="E88" s="535"/>
      <c r="F88" s="536"/>
      <c r="G88" s="534"/>
      <c r="H88" s="537"/>
      <c r="I88" s="537"/>
      <c r="J88" s="535"/>
      <c r="K88" s="536"/>
      <c r="L88" s="534"/>
      <c r="M88" s="537"/>
      <c r="N88" s="537"/>
      <c r="O88" s="535"/>
      <c r="P88" s="536"/>
      <c r="Q88" s="534"/>
      <c r="R88" s="537"/>
      <c r="S88" s="566"/>
      <c r="T88" s="535"/>
      <c r="U88" s="536"/>
      <c r="V88" s="534"/>
      <c r="W88" s="566"/>
      <c r="X88" s="566"/>
      <c r="Y88" s="535"/>
      <c r="Z88" s="536"/>
      <c r="AA88" s="534"/>
      <c r="AB88" s="566"/>
      <c r="AC88" s="566"/>
      <c r="AD88" s="535"/>
      <c r="AE88" s="536"/>
      <c r="AF88" s="634"/>
    </row>
    <row r="89" spans="1:32" ht="14.1" customHeight="1" x14ac:dyDescent="0.2">
      <c r="A89" s="4" t="s">
        <v>7</v>
      </c>
      <c r="B89" s="546">
        <v>2.8</v>
      </c>
      <c r="C89" s="547">
        <v>-7.8999999999999995</v>
      </c>
      <c r="D89" s="547">
        <v>-1.9</v>
      </c>
      <c r="E89" s="548">
        <v>-3.1</v>
      </c>
      <c r="F89" s="549">
        <v>-10.1</v>
      </c>
      <c r="G89" s="546">
        <v>-4.6999999999999993</v>
      </c>
      <c r="H89" s="547">
        <v>-3.1</v>
      </c>
      <c r="I89" s="547">
        <v>-7.3999999999999995</v>
      </c>
      <c r="J89" s="548">
        <v>-3</v>
      </c>
      <c r="K89" s="549">
        <v>-18.2</v>
      </c>
      <c r="L89" s="546">
        <v>-2.4</v>
      </c>
      <c r="M89" s="547">
        <v>-1.9000000000000001</v>
      </c>
      <c r="N89" s="547">
        <v>-4.4000000000000004</v>
      </c>
      <c r="O89" s="548">
        <v>2</v>
      </c>
      <c r="P89" s="549">
        <v>-6.6999999999999975</v>
      </c>
      <c r="Q89" s="546">
        <v>-2.8</v>
      </c>
      <c r="R89" s="547">
        <v>-2.8</v>
      </c>
      <c r="S89" s="547">
        <v>-2.4</v>
      </c>
      <c r="T89" s="548">
        <v>-4.5999999999999996</v>
      </c>
      <c r="U89" s="549">
        <v>-12.600000000000001</v>
      </c>
      <c r="V89" s="546">
        <v>-8.3000000000000007</v>
      </c>
      <c r="W89" s="547">
        <v>-1.7</v>
      </c>
      <c r="X89" s="547">
        <v>-6.6</v>
      </c>
      <c r="Y89" s="548">
        <v>-8.6999999999999993</v>
      </c>
      <c r="Z89" s="549">
        <v>-25.3</v>
      </c>
      <c r="AA89" s="546">
        <v>-11</v>
      </c>
      <c r="AB89" s="547">
        <v>-14</v>
      </c>
      <c r="AC89" s="547">
        <v>-10</v>
      </c>
      <c r="AD89" s="548">
        <v>-13</v>
      </c>
      <c r="AE89" s="549">
        <v>-48</v>
      </c>
      <c r="AF89" s="636">
        <v>-15</v>
      </c>
    </row>
    <row r="90" spans="1:32" ht="8.1" customHeight="1" x14ac:dyDescent="0.2">
      <c r="A90" s="3"/>
      <c r="B90" s="528"/>
      <c r="C90" s="478"/>
      <c r="D90" s="478"/>
      <c r="E90" s="484"/>
      <c r="F90" s="529"/>
      <c r="G90" s="528"/>
      <c r="H90" s="478"/>
      <c r="I90" s="478"/>
      <c r="J90" s="484"/>
      <c r="K90" s="529"/>
      <c r="L90" s="528"/>
      <c r="M90" s="478"/>
      <c r="N90" s="478"/>
      <c r="O90" s="484"/>
      <c r="P90" s="529"/>
      <c r="Q90" s="528"/>
      <c r="R90" s="478"/>
      <c r="S90" s="478"/>
      <c r="T90" s="484"/>
      <c r="U90" s="529"/>
      <c r="V90" s="528"/>
      <c r="W90" s="478"/>
      <c r="X90" s="478"/>
      <c r="Y90" s="484"/>
      <c r="Z90" s="529"/>
      <c r="AA90" s="528"/>
      <c r="AB90" s="478"/>
      <c r="AC90" s="478"/>
      <c r="AD90" s="484"/>
      <c r="AE90" s="529"/>
      <c r="AF90" s="633"/>
    </row>
    <row r="91" spans="1:32" x14ac:dyDescent="0.2">
      <c r="A91" s="64" t="s">
        <v>109</v>
      </c>
      <c r="B91" s="528">
        <v>-2.8</v>
      </c>
      <c r="C91" s="478">
        <v>7.8999999999999995</v>
      </c>
      <c r="D91" s="478">
        <v>1.9</v>
      </c>
      <c r="E91" s="484">
        <v>3.1</v>
      </c>
      <c r="F91" s="529">
        <v>10.1</v>
      </c>
      <c r="G91" s="528">
        <v>4.6999999999999993</v>
      </c>
      <c r="H91" s="478">
        <v>3</v>
      </c>
      <c r="I91" s="478">
        <v>7.3999999999999995</v>
      </c>
      <c r="J91" s="484">
        <v>3</v>
      </c>
      <c r="K91" s="529">
        <v>18.099999999999998</v>
      </c>
      <c r="L91" s="528">
        <v>2.4</v>
      </c>
      <c r="M91" s="478">
        <v>1.9000000000000001</v>
      </c>
      <c r="N91" s="478">
        <v>4.4000000000000004</v>
      </c>
      <c r="O91" s="484">
        <v>-2.9</v>
      </c>
      <c r="P91" s="529">
        <v>5.7999999999999972</v>
      </c>
      <c r="Q91" s="528">
        <v>2.6999999999999997</v>
      </c>
      <c r="R91" s="478">
        <v>2.6999999999999997</v>
      </c>
      <c r="S91" s="478">
        <v>2.2999999999999998</v>
      </c>
      <c r="T91" s="484">
        <v>4.5</v>
      </c>
      <c r="U91" s="529">
        <v>12.200000000000001</v>
      </c>
      <c r="V91" s="528">
        <v>8.5</v>
      </c>
      <c r="W91" s="478">
        <v>1.5999999999999999</v>
      </c>
      <c r="X91" s="478">
        <v>6.5</v>
      </c>
      <c r="Y91" s="484">
        <v>8.6999999999999993</v>
      </c>
      <c r="Z91" s="529">
        <v>25.3</v>
      </c>
      <c r="AA91" s="528">
        <v>11</v>
      </c>
      <c r="AB91" s="478">
        <v>14</v>
      </c>
      <c r="AC91" s="478">
        <v>10</v>
      </c>
      <c r="AD91" s="484">
        <v>12</v>
      </c>
      <c r="AE91" s="529">
        <v>46.994999999999997</v>
      </c>
      <c r="AF91" s="633">
        <v>15</v>
      </c>
    </row>
    <row r="92" spans="1:32" x14ac:dyDescent="0.2">
      <c r="A92" s="64" t="s">
        <v>199</v>
      </c>
      <c r="B92" s="528">
        <v>-0.8</v>
      </c>
      <c r="C92" s="478">
        <v>2.1</v>
      </c>
      <c r="D92" s="659">
        <v>0.4</v>
      </c>
      <c r="E92" s="484">
        <v>0.7</v>
      </c>
      <c r="F92" s="529">
        <v>2.4000000000000004</v>
      </c>
      <c r="G92" s="528">
        <v>1.2000000000000002</v>
      </c>
      <c r="H92" s="478">
        <v>0.7</v>
      </c>
      <c r="I92" s="478">
        <v>1.9</v>
      </c>
      <c r="J92" s="484">
        <v>0.7</v>
      </c>
      <c r="K92" s="529">
        <v>4.5</v>
      </c>
      <c r="L92" s="528">
        <v>0.7</v>
      </c>
      <c r="M92" s="659">
        <v>0.4</v>
      </c>
      <c r="N92" s="478">
        <v>1.1000000000000001</v>
      </c>
      <c r="O92" s="484">
        <v>-0.8</v>
      </c>
      <c r="P92" s="529">
        <v>1.4000000000000001</v>
      </c>
      <c r="Q92" s="528">
        <v>0.7</v>
      </c>
      <c r="R92" s="478">
        <v>0.9</v>
      </c>
      <c r="S92" s="478">
        <v>0.5</v>
      </c>
      <c r="T92" s="484">
        <v>1.2</v>
      </c>
      <c r="U92" s="529">
        <v>3.3</v>
      </c>
      <c r="V92" s="528">
        <v>2.4</v>
      </c>
      <c r="W92" s="478">
        <v>0.3</v>
      </c>
      <c r="X92" s="478">
        <v>1.9</v>
      </c>
      <c r="Y92" s="484">
        <v>2.5</v>
      </c>
      <c r="Z92" s="529">
        <v>7.1</v>
      </c>
      <c r="AA92" s="528">
        <v>3</v>
      </c>
      <c r="AB92" s="478">
        <v>3</v>
      </c>
      <c r="AC92" s="478">
        <v>3</v>
      </c>
      <c r="AD92" s="484">
        <v>3</v>
      </c>
      <c r="AE92" s="529">
        <v>12</v>
      </c>
      <c r="AF92" s="633">
        <v>4</v>
      </c>
    </row>
    <row r="93" spans="1:32" ht="6" customHeight="1" x14ac:dyDescent="0.2">
      <c r="A93" s="7"/>
      <c r="B93" s="534"/>
      <c r="C93" s="537"/>
      <c r="D93" s="537"/>
      <c r="E93" s="535"/>
      <c r="F93" s="536"/>
      <c r="G93" s="534"/>
      <c r="H93" s="537"/>
      <c r="I93" s="537"/>
      <c r="J93" s="535"/>
      <c r="K93" s="536"/>
      <c r="L93" s="534"/>
      <c r="M93" s="537"/>
      <c r="N93" s="537"/>
      <c r="O93" s="535"/>
      <c r="P93" s="536"/>
      <c r="Q93" s="534"/>
      <c r="R93" s="537"/>
      <c r="S93" s="566"/>
      <c r="T93" s="535"/>
      <c r="U93" s="536"/>
      <c r="V93" s="534"/>
      <c r="W93" s="566"/>
      <c r="X93" s="566"/>
      <c r="Y93" s="535"/>
      <c r="Z93" s="536"/>
      <c r="AA93" s="534"/>
      <c r="AB93" s="566"/>
      <c r="AC93" s="566"/>
      <c r="AD93" s="535"/>
      <c r="AE93" s="536"/>
      <c r="AF93" s="634"/>
    </row>
    <row r="94" spans="1:32" x14ac:dyDescent="0.2">
      <c r="A94" s="64" t="s">
        <v>107</v>
      </c>
      <c r="B94" s="528">
        <v>-1.9999999999999998</v>
      </c>
      <c r="C94" s="478">
        <v>5.7999999999999989</v>
      </c>
      <c r="D94" s="478">
        <v>1.5</v>
      </c>
      <c r="E94" s="484">
        <v>2.4000000000000004</v>
      </c>
      <c r="F94" s="529">
        <v>7.6999999999999993</v>
      </c>
      <c r="G94" s="528">
        <v>3.4999999999999991</v>
      </c>
      <c r="H94" s="478">
        <v>2.2999999999999998</v>
      </c>
      <c r="I94" s="478">
        <v>5.5</v>
      </c>
      <c r="J94" s="484">
        <v>2.2999999999999998</v>
      </c>
      <c r="K94" s="529">
        <v>13.599999999999998</v>
      </c>
      <c r="L94" s="528">
        <v>1.7</v>
      </c>
      <c r="M94" s="478">
        <v>1.5</v>
      </c>
      <c r="N94" s="478">
        <v>3.3000000000000003</v>
      </c>
      <c r="O94" s="484">
        <v>-2.0999999999999996</v>
      </c>
      <c r="P94" s="529">
        <v>4.3999999999999968</v>
      </c>
      <c r="Q94" s="528">
        <v>1.9999999999999998</v>
      </c>
      <c r="R94" s="478">
        <v>1.7999999999999998</v>
      </c>
      <c r="S94" s="478">
        <v>1.7999999999999998</v>
      </c>
      <c r="T94" s="484">
        <v>3.3</v>
      </c>
      <c r="U94" s="529">
        <v>8.9000000000000021</v>
      </c>
      <c r="V94" s="528">
        <v>6.1</v>
      </c>
      <c r="W94" s="478">
        <v>1.2999999999999998</v>
      </c>
      <c r="X94" s="478">
        <v>4.5999999999999996</v>
      </c>
      <c r="Y94" s="484">
        <v>6.1999999999999993</v>
      </c>
      <c r="Z94" s="529">
        <v>18.200000000000003</v>
      </c>
      <c r="AA94" s="528">
        <v>8</v>
      </c>
      <c r="AB94" s="478">
        <v>11</v>
      </c>
      <c r="AC94" s="478">
        <v>7</v>
      </c>
      <c r="AD94" s="484">
        <v>9</v>
      </c>
      <c r="AE94" s="529">
        <v>33.994999999999997</v>
      </c>
      <c r="AF94" s="633">
        <v>11</v>
      </c>
    </row>
    <row r="95" spans="1:32" x14ac:dyDescent="0.2">
      <c r="A95" s="7" t="s">
        <v>15</v>
      </c>
      <c r="B95" s="528"/>
      <c r="C95" s="478"/>
      <c r="D95" s="478"/>
      <c r="E95" s="484"/>
      <c r="F95" s="529"/>
      <c r="G95" s="528"/>
      <c r="H95" s="478"/>
      <c r="I95" s="478"/>
      <c r="J95" s="484"/>
      <c r="K95" s="529"/>
      <c r="L95" s="528"/>
      <c r="M95" s="478"/>
      <c r="N95" s="478"/>
      <c r="O95" s="484"/>
      <c r="P95" s="529"/>
      <c r="Q95" s="528"/>
      <c r="R95" s="478"/>
      <c r="S95" s="478"/>
      <c r="T95" s="484"/>
      <c r="U95" s="529"/>
      <c r="V95" s="528"/>
      <c r="W95" s="478"/>
      <c r="X95" s="478"/>
      <c r="Y95" s="484"/>
      <c r="Z95" s="529"/>
      <c r="AA95" s="528"/>
      <c r="AB95" s="478"/>
      <c r="AC95" s="478"/>
      <c r="AD95" s="484"/>
      <c r="AE95" s="529"/>
      <c r="AF95" s="633"/>
    </row>
    <row r="96" spans="1:32" x14ac:dyDescent="0.2">
      <c r="A96" s="64" t="s">
        <v>79</v>
      </c>
      <c r="B96" s="528">
        <v>0</v>
      </c>
      <c r="C96" s="478">
        <v>0</v>
      </c>
      <c r="D96" s="478">
        <v>0</v>
      </c>
      <c r="E96" s="484">
        <v>0</v>
      </c>
      <c r="F96" s="529">
        <v>0</v>
      </c>
      <c r="G96" s="528">
        <v>0</v>
      </c>
      <c r="H96" s="478">
        <v>0</v>
      </c>
      <c r="I96" s="478">
        <v>0</v>
      </c>
      <c r="J96" s="484">
        <v>0</v>
      </c>
      <c r="K96" s="529">
        <v>0</v>
      </c>
      <c r="L96" s="528">
        <v>0</v>
      </c>
      <c r="M96" s="478">
        <v>0</v>
      </c>
      <c r="N96" s="478">
        <v>0</v>
      </c>
      <c r="O96" s="484">
        <v>0</v>
      </c>
      <c r="P96" s="529">
        <v>0</v>
      </c>
      <c r="Q96" s="528">
        <v>0</v>
      </c>
      <c r="R96" s="478">
        <v>0</v>
      </c>
      <c r="S96" s="478">
        <v>0</v>
      </c>
      <c r="T96" s="484">
        <v>0</v>
      </c>
      <c r="U96" s="529">
        <v>0</v>
      </c>
      <c r="V96" s="528">
        <v>0</v>
      </c>
      <c r="W96" s="478">
        <v>0</v>
      </c>
      <c r="X96" s="478">
        <v>0</v>
      </c>
      <c r="Y96" s="484">
        <v>0</v>
      </c>
      <c r="Z96" s="529">
        <v>0</v>
      </c>
      <c r="AA96" s="528">
        <v>0</v>
      </c>
      <c r="AB96" s="478">
        <v>0</v>
      </c>
      <c r="AC96" s="478">
        <v>0</v>
      </c>
      <c r="AD96" s="484">
        <v>0</v>
      </c>
      <c r="AE96" s="529">
        <v>0</v>
      </c>
      <c r="AF96" s="633">
        <v>0</v>
      </c>
    </row>
    <row r="97" spans="1:32" ht="6" customHeight="1" x14ac:dyDescent="0.2">
      <c r="A97" s="7"/>
      <c r="B97" s="138"/>
      <c r="C97" s="423"/>
      <c r="D97" s="423"/>
      <c r="E97" s="143"/>
      <c r="F97" s="438"/>
      <c r="G97" s="138"/>
      <c r="H97" s="423"/>
      <c r="I97" s="423"/>
      <c r="J97" s="143"/>
      <c r="K97" s="438"/>
      <c r="L97" s="138"/>
      <c r="M97" s="423"/>
      <c r="N97" s="423"/>
      <c r="O97" s="143"/>
      <c r="P97" s="438"/>
      <c r="Q97" s="138"/>
      <c r="R97" s="423"/>
      <c r="S97" s="479"/>
      <c r="T97" s="143"/>
      <c r="U97" s="438"/>
      <c r="V97" s="138"/>
      <c r="W97" s="479"/>
      <c r="X97" s="479"/>
      <c r="Y97" s="143"/>
      <c r="Z97" s="438"/>
      <c r="AA97" s="138"/>
      <c r="AB97" s="479"/>
      <c r="AC97" s="479"/>
      <c r="AD97" s="143"/>
      <c r="AE97" s="438"/>
      <c r="AF97" s="500"/>
    </row>
    <row r="98" spans="1:32" ht="12.75" customHeight="1" x14ac:dyDescent="0.2">
      <c r="A98" s="4" t="s">
        <v>107</v>
      </c>
      <c r="B98" s="137"/>
      <c r="C98" s="136"/>
      <c r="D98" s="136"/>
      <c r="E98" s="139"/>
      <c r="F98" s="436"/>
      <c r="G98" s="137"/>
      <c r="H98" s="136"/>
      <c r="I98" s="136"/>
      <c r="J98" s="139"/>
      <c r="K98" s="436"/>
      <c r="L98" s="137"/>
      <c r="M98" s="136"/>
      <c r="N98" s="136"/>
      <c r="O98" s="139"/>
      <c r="P98" s="436"/>
      <c r="Q98" s="137"/>
      <c r="R98" s="136"/>
      <c r="S98" s="136"/>
      <c r="T98" s="139"/>
      <c r="U98" s="436"/>
      <c r="V98" s="137"/>
      <c r="W98" s="136"/>
      <c r="X98" s="136"/>
      <c r="Y98" s="139"/>
      <c r="Z98" s="436"/>
      <c r="AA98" s="137"/>
      <c r="AB98" s="136"/>
      <c r="AC98" s="136"/>
      <c r="AD98" s="139"/>
      <c r="AE98" s="436"/>
      <c r="AF98" s="372"/>
    </row>
    <row r="99" spans="1:32" s="1" customFormat="1" ht="14.1" customHeight="1" thickBot="1" x14ac:dyDescent="0.25">
      <c r="A99" s="4" t="s">
        <v>80</v>
      </c>
      <c r="B99" s="550">
        <v>-1.9999999999999998</v>
      </c>
      <c r="C99" s="551">
        <v>5.7999999999999989</v>
      </c>
      <c r="D99" s="551">
        <v>1.5</v>
      </c>
      <c r="E99" s="552">
        <v>2.4000000000000004</v>
      </c>
      <c r="F99" s="553">
        <v>7.6999999999999993</v>
      </c>
      <c r="G99" s="550">
        <v>3.4999999999999991</v>
      </c>
      <c r="H99" s="551">
        <v>2.2999999999999998</v>
      </c>
      <c r="I99" s="551">
        <v>5.5</v>
      </c>
      <c r="J99" s="552">
        <v>2.2999999999999998</v>
      </c>
      <c r="K99" s="553">
        <v>13.599999999999998</v>
      </c>
      <c r="L99" s="550">
        <v>1.7</v>
      </c>
      <c r="M99" s="551">
        <v>1.5</v>
      </c>
      <c r="N99" s="551">
        <v>3.3000000000000003</v>
      </c>
      <c r="O99" s="552">
        <v>-2.0999999999999996</v>
      </c>
      <c r="P99" s="553">
        <v>4.3999999999999968</v>
      </c>
      <c r="Q99" s="550">
        <v>1.9999999999999998</v>
      </c>
      <c r="R99" s="551">
        <v>1.7999999999999998</v>
      </c>
      <c r="S99" s="551">
        <v>1.7999999999999998</v>
      </c>
      <c r="T99" s="552">
        <v>3.3</v>
      </c>
      <c r="U99" s="553">
        <v>8.9000000000000021</v>
      </c>
      <c r="V99" s="550">
        <v>6.1</v>
      </c>
      <c r="W99" s="551">
        <v>1.2999999999999998</v>
      </c>
      <c r="X99" s="551">
        <v>4.5999999999999996</v>
      </c>
      <c r="Y99" s="552">
        <v>6.1999999999999993</v>
      </c>
      <c r="Z99" s="553">
        <v>18.200000000000003</v>
      </c>
      <c r="AA99" s="550">
        <v>8</v>
      </c>
      <c r="AB99" s="551">
        <v>11</v>
      </c>
      <c r="AC99" s="551">
        <v>7</v>
      </c>
      <c r="AD99" s="552">
        <v>9</v>
      </c>
      <c r="AE99" s="553">
        <v>33.994999999999997</v>
      </c>
      <c r="AF99" s="637">
        <v>11</v>
      </c>
    </row>
    <row r="100" spans="1:32" ht="6" customHeight="1" thickTop="1" x14ac:dyDescent="0.2">
      <c r="A100" s="3"/>
      <c r="B100" s="74"/>
      <c r="C100" s="71"/>
      <c r="D100" s="71"/>
      <c r="E100" s="115"/>
      <c r="F100" s="449"/>
      <c r="G100" s="74"/>
      <c r="H100" s="71"/>
      <c r="I100" s="71"/>
      <c r="J100" s="115"/>
      <c r="K100" s="449"/>
      <c r="L100" s="74"/>
      <c r="M100" s="71"/>
      <c r="N100" s="71"/>
      <c r="O100" s="115"/>
      <c r="P100" s="449"/>
      <c r="Q100" s="74"/>
      <c r="R100" s="71"/>
      <c r="S100" s="71"/>
      <c r="T100" s="115"/>
      <c r="U100" s="449"/>
      <c r="V100" s="74"/>
      <c r="W100" s="71"/>
      <c r="X100" s="71"/>
      <c r="Y100" s="115"/>
      <c r="Z100" s="449"/>
      <c r="AA100" s="74"/>
      <c r="AB100" s="71"/>
      <c r="AC100" s="71"/>
      <c r="AD100" s="115"/>
      <c r="AE100" s="449"/>
      <c r="AF100" s="510"/>
    </row>
    <row r="101" spans="1:32" x14ac:dyDescent="0.2">
      <c r="A101" s="7" t="s">
        <v>16</v>
      </c>
      <c r="B101" s="259">
        <v>-0.01</v>
      </c>
      <c r="C101" s="257">
        <v>0.03</v>
      </c>
      <c r="D101" s="257">
        <v>0.01</v>
      </c>
      <c r="E101" s="469">
        <v>0.01</v>
      </c>
      <c r="F101" s="462">
        <v>0.04</v>
      </c>
      <c r="G101" s="259">
        <v>0.02</v>
      </c>
      <c r="H101" s="257">
        <v>0.01</v>
      </c>
      <c r="I101" s="257">
        <v>0.03</v>
      </c>
      <c r="J101" s="267">
        <v>0</v>
      </c>
      <c r="K101" s="462">
        <v>6.4000000000000001E-2</v>
      </c>
      <c r="L101" s="259">
        <v>0.01</v>
      </c>
      <c r="M101" s="257">
        <v>0.01</v>
      </c>
      <c r="N101" s="257">
        <v>1.4E-2</v>
      </c>
      <c r="O101" s="469">
        <v>-0.01</v>
      </c>
      <c r="P101" s="462">
        <v>0.02</v>
      </c>
      <c r="Q101" s="259">
        <v>0.01</v>
      </c>
      <c r="R101" s="257">
        <v>0.01</v>
      </c>
      <c r="S101" s="257">
        <v>0.01</v>
      </c>
      <c r="T101" s="267">
        <v>1.4999999999999999E-2</v>
      </c>
      <c r="U101" s="468">
        <v>0.04</v>
      </c>
      <c r="V101" s="259">
        <v>2.1999999999999999E-2</v>
      </c>
      <c r="W101" s="465">
        <v>0.01</v>
      </c>
      <c r="X101" s="465">
        <v>0.02</v>
      </c>
      <c r="Y101" s="469">
        <v>2.4E-2</v>
      </c>
      <c r="Z101" s="468">
        <v>0.08</v>
      </c>
      <c r="AA101" s="259">
        <v>0.03</v>
      </c>
      <c r="AB101" s="257">
        <v>0.04</v>
      </c>
      <c r="AC101" s="257">
        <v>0.03</v>
      </c>
      <c r="AD101" s="267">
        <v>0.03</v>
      </c>
      <c r="AE101" s="440">
        <v>0.13</v>
      </c>
      <c r="AF101" s="502">
        <v>0.04</v>
      </c>
    </row>
    <row r="102" spans="1:32" ht="6" customHeight="1" x14ac:dyDescent="0.2">
      <c r="A102" s="3"/>
      <c r="B102" s="260"/>
      <c r="C102" s="254"/>
      <c r="D102" s="254"/>
      <c r="E102" s="268"/>
      <c r="F102" s="441"/>
      <c r="G102" s="260"/>
      <c r="H102" s="254"/>
      <c r="I102" s="254"/>
      <c r="J102" s="268"/>
      <c r="K102" s="441"/>
      <c r="L102" s="260"/>
      <c r="M102" s="254"/>
      <c r="N102" s="254"/>
      <c r="O102" s="268"/>
      <c r="P102" s="441"/>
      <c r="Q102" s="260"/>
      <c r="R102" s="254"/>
      <c r="S102" s="254"/>
      <c r="T102" s="268"/>
      <c r="U102" s="441"/>
      <c r="V102" s="260"/>
      <c r="W102" s="254"/>
      <c r="X102" s="254"/>
      <c r="Y102" s="268"/>
      <c r="Z102" s="441"/>
      <c r="AA102" s="260"/>
      <c r="AB102" s="254"/>
      <c r="AC102" s="254"/>
      <c r="AD102" s="268"/>
      <c r="AE102" s="441"/>
      <c r="AF102" s="503"/>
    </row>
    <row r="103" spans="1:32" ht="12.75" customHeight="1" x14ac:dyDescent="0.2">
      <c r="A103" s="128" t="s">
        <v>18</v>
      </c>
      <c r="B103" s="260"/>
      <c r="C103" s="254"/>
      <c r="D103" s="254"/>
      <c r="E103" s="268"/>
      <c r="F103" s="441"/>
      <c r="G103" s="260"/>
      <c r="H103" s="254"/>
      <c r="I103" s="254"/>
      <c r="J103" s="268"/>
      <c r="K103" s="441"/>
      <c r="L103" s="260"/>
      <c r="M103" s="254"/>
      <c r="N103" s="254"/>
      <c r="O103" s="268"/>
      <c r="P103" s="441"/>
      <c r="Q103" s="260"/>
      <c r="R103" s="254"/>
      <c r="S103" s="254"/>
      <c r="T103" s="268"/>
      <c r="U103" s="441"/>
      <c r="V103" s="260"/>
      <c r="W103" s="254"/>
      <c r="X103" s="254"/>
      <c r="Y103" s="268"/>
      <c r="Z103" s="441"/>
      <c r="AA103" s="260"/>
      <c r="AB103" s="254"/>
      <c r="AC103" s="254"/>
      <c r="AD103" s="268"/>
      <c r="AE103" s="441"/>
      <c r="AF103" s="503"/>
    </row>
    <row r="104" spans="1:32" ht="4.5" customHeight="1" x14ac:dyDescent="0.2">
      <c r="A104" s="7"/>
      <c r="B104" s="6"/>
      <c r="C104" s="5"/>
      <c r="D104" s="5"/>
      <c r="E104" s="8"/>
      <c r="F104" s="446"/>
      <c r="G104" s="6"/>
      <c r="H104" s="5"/>
      <c r="I104" s="5"/>
      <c r="J104" s="8"/>
      <c r="K104" s="446"/>
      <c r="L104" s="6"/>
      <c r="M104" s="5"/>
      <c r="N104" s="5"/>
      <c r="O104" s="8"/>
      <c r="P104" s="446"/>
      <c r="Q104" s="6"/>
      <c r="R104" s="5"/>
      <c r="S104" s="5"/>
      <c r="T104" s="8"/>
      <c r="U104" s="446"/>
      <c r="V104" s="6"/>
      <c r="W104" s="5"/>
      <c r="X104" s="5"/>
      <c r="Y104" s="8"/>
      <c r="Z104" s="446"/>
      <c r="AA104" s="6"/>
      <c r="AB104" s="5"/>
      <c r="AC104" s="5"/>
      <c r="AD104" s="8"/>
      <c r="AE104" s="446"/>
      <c r="AF104" s="485"/>
    </row>
    <row r="105" spans="1:32" ht="12.75" customHeight="1" x14ac:dyDescent="0.2">
      <c r="A105" s="7" t="s">
        <v>19</v>
      </c>
      <c r="B105" s="554">
        <v>-1.9999999999999998</v>
      </c>
      <c r="C105" s="555">
        <v>5.7999999999999989</v>
      </c>
      <c r="D105" s="555">
        <v>1.5</v>
      </c>
      <c r="E105" s="556">
        <v>2.4000000000000004</v>
      </c>
      <c r="F105" s="557">
        <v>7.6999999999999993</v>
      </c>
      <c r="G105" s="554">
        <v>3.4999999999999991</v>
      </c>
      <c r="H105" s="555">
        <v>2.2999999999999998</v>
      </c>
      <c r="I105" s="555">
        <v>5.5</v>
      </c>
      <c r="J105" s="556">
        <v>2.2999999999999998</v>
      </c>
      <c r="K105" s="557">
        <v>13.599999999999998</v>
      </c>
      <c r="L105" s="554">
        <v>1.7</v>
      </c>
      <c r="M105" s="555">
        <v>1.5</v>
      </c>
      <c r="N105" s="555">
        <v>3.3000000000000003</v>
      </c>
      <c r="O105" s="556">
        <v>-2.0999999999999996</v>
      </c>
      <c r="P105" s="557">
        <v>4.3999999999999968</v>
      </c>
      <c r="Q105" s="554">
        <v>1.9999999999999998</v>
      </c>
      <c r="R105" s="555">
        <v>1.7999999999999998</v>
      </c>
      <c r="S105" s="555">
        <v>1.7999999999999998</v>
      </c>
      <c r="T105" s="556">
        <v>3.3</v>
      </c>
      <c r="U105" s="557">
        <v>8.9000000000000021</v>
      </c>
      <c r="V105" s="554">
        <v>6.1</v>
      </c>
      <c r="W105" s="555">
        <v>1.2999999999999998</v>
      </c>
      <c r="X105" s="555">
        <v>4.5999999999999996</v>
      </c>
      <c r="Y105" s="556">
        <v>6.1999999999999993</v>
      </c>
      <c r="Z105" s="557">
        <v>18.200000000000003</v>
      </c>
      <c r="AA105" s="554">
        <v>8</v>
      </c>
      <c r="AB105" s="555">
        <v>11</v>
      </c>
      <c r="AC105" s="555">
        <v>7</v>
      </c>
      <c r="AD105" s="556">
        <v>9</v>
      </c>
      <c r="AE105" s="557">
        <v>33.994999999999997</v>
      </c>
      <c r="AF105" s="638">
        <v>11</v>
      </c>
    </row>
    <row r="106" spans="1:32" x14ac:dyDescent="0.2">
      <c r="A106" s="64" t="s">
        <v>117</v>
      </c>
      <c r="B106" s="528">
        <v>-0.8</v>
      </c>
      <c r="C106" s="478">
        <v>2.1</v>
      </c>
      <c r="D106" s="661">
        <v>0.4</v>
      </c>
      <c r="E106" s="484">
        <v>0.7</v>
      </c>
      <c r="F106" s="529">
        <v>2.4000000000000004</v>
      </c>
      <c r="G106" s="528">
        <v>1.2000000000000002</v>
      </c>
      <c r="H106" s="478">
        <v>0.7</v>
      </c>
      <c r="I106" s="478">
        <v>1.9</v>
      </c>
      <c r="J106" s="484">
        <v>0.7</v>
      </c>
      <c r="K106" s="529">
        <v>4.5</v>
      </c>
      <c r="L106" s="528">
        <v>0.7</v>
      </c>
      <c r="M106" s="661">
        <v>0.4</v>
      </c>
      <c r="N106" s="478">
        <v>1.1000000000000001</v>
      </c>
      <c r="O106" s="484">
        <v>-0.8</v>
      </c>
      <c r="P106" s="529">
        <v>1.4000000000000001</v>
      </c>
      <c r="Q106" s="528">
        <v>0.7</v>
      </c>
      <c r="R106" s="478">
        <v>0.9</v>
      </c>
      <c r="S106" s="478">
        <v>0.5</v>
      </c>
      <c r="T106" s="484">
        <v>1.2</v>
      </c>
      <c r="U106" s="529">
        <v>3.3</v>
      </c>
      <c r="V106" s="528">
        <v>2.4</v>
      </c>
      <c r="W106" s="478">
        <v>0.3</v>
      </c>
      <c r="X106" s="478">
        <v>1.9</v>
      </c>
      <c r="Y106" s="484">
        <v>2.5</v>
      </c>
      <c r="Z106" s="529">
        <v>7.1</v>
      </c>
      <c r="AA106" s="528">
        <v>3</v>
      </c>
      <c r="AB106" s="478">
        <v>3</v>
      </c>
      <c r="AC106" s="478">
        <v>3</v>
      </c>
      <c r="AD106" s="484">
        <v>3</v>
      </c>
      <c r="AE106" s="529">
        <v>12</v>
      </c>
      <c r="AF106" s="633">
        <v>4</v>
      </c>
    </row>
    <row r="107" spans="1:32" x14ac:dyDescent="0.2">
      <c r="A107" s="3" t="s">
        <v>5</v>
      </c>
      <c r="B107" s="528">
        <v>0</v>
      </c>
      <c r="C107" s="478">
        <v>0</v>
      </c>
      <c r="D107" s="478">
        <v>0</v>
      </c>
      <c r="E107" s="484">
        <v>0</v>
      </c>
      <c r="F107" s="529">
        <v>0</v>
      </c>
      <c r="G107" s="528">
        <v>0</v>
      </c>
      <c r="H107" s="478">
        <v>0</v>
      </c>
      <c r="I107" s="478">
        <v>-0.9</v>
      </c>
      <c r="J107" s="484">
        <v>0</v>
      </c>
      <c r="K107" s="529">
        <v>-0.9</v>
      </c>
      <c r="L107" s="662">
        <v>-0.1</v>
      </c>
      <c r="M107" s="478">
        <v>0</v>
      </c>
      <c r="N107" s="478">
        <v>0</v>
      </c>
      <c r="O107" s="484">
        <v>0</v>
      </c>
      <c r="P107" s="529">
        <v>-0.1</v>
      </c>
      <c r="Q107" s="528">
        <v>0</v>
      </c>
      <c r="R107" s="478">
        <v>0</v>
      </c>
      <c r="S107" s="478">
        <v>0</v>
      </c>
      <c r="T107" s="484">
        <v>0</v>
      </c>
      <c r="U107" s="529">
        <v>0</v>
      </c>
      <c r="V107" s="528">
        <v>0</v>
      </c>
      <c r="W107" s="478">
        <v>0</v>
      </c>
      <c r="X107" s="478">
        <v>0</v>
      </c>
      <c r="Y107" s="484">
        <v>-0.9</v>
      </c>
      <c r="Z107" s="529">
        <v>-0.9</v>
      </c>
      <c r="AA107" s="528">
        <v>0</v>
      </c>
      <c r="AB107" s="478">
        <v>0</v>
      </c>
      <c r="AC107" s="478">
        <v>0</v>
      </c>
      <c r="AD107" s="484">
        <v>0</v>
      </c>
      <c r="AE107" s="529">
        <v>0</v>
      </c>
      <c r="AF107" s="633">
        <v>0</v>
      </c>
    </row>
    <row r="108" spans="1:32" x14ac:dyDescent="0.2">
      <c r="A108" s="3" t="s">
        <v>6</v>
      </c>
      <c r="B108" s="528">
        <v>-1.4</v>
      </c>
      <c r="C108" s="478">
        <v>-1.5999999999999999</v>
      </c>
      <c r="D108" s="478">
        <v>-1.4</v>
      </c>
      <c r="E108" s="484">
        <v>-1.6</v>
      </c>
      <c r="F108" s="529">
        <v>-6</v>
      </c>
      <c r="G108" s="528">
        <v>-1.6</v>
      </c>
      <c r="H108" s="478">
        <v>-2.2000000000000002</v>
      </c>
      <c r="I108" s="478">
        <v>-2.1</v>
      </c>
      <c r="J108" s="484">
        <v>-1.6</v>
      </c>
      <c r="K108" s="529">
        <v>-7.5</v>
      </c>
      <c r="L108" s="528">
        <v>-1.6</v>
      </c>
      <c r="M108" s="478">
        <v>-1.6</v>
      </c>
      <c r="N108" s="478">
        <v>-1.5</v>
      </c>
      <c r="O108" s="484">
        <v>-1.5</v>
      </c>
      <c r="P108" s="529">
        <v>-6.2</v>
      </c>
      <c r="Q108" s="528">
        <v>-1.5</v>
      </c>
      <c r="R108" s="478">
        <v>-1.5</v>
      </c>
      <c r="S108" s="478">
        <v>-1.5</v>
      </c>
      <c r="T108" s="484">
        <v>-3.2</v>
      </c>
      <c r="U108" s="529">
        <v>-7.7</v>
      </c>
      <c r="V108" s="528">
        <v>-6.3</v>
      </c>
      <c r="W108" s="478">
        <v>0</v>
      </c>
      <c r="X108" s="478">
        <v>-3.7</v>
      </c>
      <c r="Y108" s="484">
        <v>-3.8</v>
      </c>
      <c r="Z108" s="529">
        <v>-13.8</v>
      </c>
      <c r="AA108" s="528">
        <v>-6</v>
      </c>
      <c r="AB108" s="478">
        <v>-7</v>
      </c>
      <c r="AC108" s="478">
        <v>-4</v>
      </c>
      <c r="AD108" s="484">
        <v>-6</v>
      </c>
      <c r="AE108" s="529">
        <v>-23</v>
      </c>
      <c r="AF108" s="633">
        <v>-7</v>
      </c>
    </row>
    <row r="109" spans="1:32" x14ac:dyDescent="0.2">
      <c r="A109" s="3" t="s">
        <v>17</v>
      </c>
      <c r="B109" s="528">
        <v>4.5</v>
      </c>
      <c r="C109" s="478">
        <v>-1.3</v>
      </c>
      <c r="D109" s="478">
        <v>0.6</v>
      </c>
      <c r="E109" s="484">
        <v>0</v>
      </c>
      <c r="F109" s="529">
        <v>3.8000000000000003</v>
      </c>
      <c r="G109" s="528">
        <v>-2.4</v>
      </c>
      <c r="H109" s="659">
        <v>-0.1</v>
      </c>
      <c r="I109" s="661">
        <v>0.2</v>
      </c>
      <c r="J109" s="484">
        <v>0</v>
      </c>
      <c r="K109" s="529">
        <v>-2.2999999999999998</v>
      </c>
      <c r="L109" s="662">
        <v>0.1</v>
      </c>
      <c r="M109" s="478">
        <v>1.7</v>
      </c>
      <c r="N109" s="478">
        <v>0</v>
      </c>
      <c r="O109" s="484">
        <v>6.4</v>
      </c>
      <c r="P109" s="529">
        <v>8.2000000000000011</v>
      </c>
      <c r="Q109" s="528">
        <v>0</v>
      </c>
      <c r="R109" s="478">
        <v>0</v>
      </c>
      <c r="S109" s="478">
        <v>0</v>
      </c>
      <c r="T109" s="484">
        <v>0</v>
      </c>
      <c r="U109" s="529">
        <v>0</v>
      </c>
      <c r="V109" s="528">
        <v>0</v>
      </c>
      <c r="W109" s="478">
        <v>0</v>
      </c>
      <c r="X109" s="478">
        <v>0</v>
      </c>
      <c r="Y109" s="484">
        <v>0</v>
      </c>
      <c r="Z109" s="529">
        <v>0</v>
      </c>
      <c r="AA109" s="528">
        <v>0</v>
      </c>
      <c r="AB109" s="478">
        <v>0</v>
      </c>
      <c r="AC109" s="478">
        <v>0</v>
      </c>
      <c r="AD109" s="484">
        <v>0</v>
      </c>
      <c r="AE109" s="529">
        <v>0</v>
      </c>
      <c r="AF109" s="633">
        <v>0</v>
      </c>
    </row>
    <row r="110" spans="1:32" ht="6" customHeight="1" x14ac:dyDescent="0.2">
      <c r="A110" s="3"/>
      <c r="B110" s="138"/>
      <c r="C110" s="423"/>
      <c r="D110" s="423"/>
      <c r="E110" s="143"/>
      <c r="F110" s="438"/>
      <c r="G110" s="138"/>
      <c r="H110" s="136"/>
      <c r="I110" s="423"/>
      <c r="J110" s="143"/>
      <c r="K110" s="438"/>
      <c r="L110" s="138"/>
      <c r="M110" s="423"/>
      <c r="N110" s="423"/>
      <c r="O110" s="143"/>
      <c r="P110" s="438"/>
      <c r="Q110" s="138"/>
      <c r="R110" s="423"/>
      <c r="S110" s="479"/>
      <c r="T110" s="143"/>
      <c r="U110" s="438"/>
      <c r="V110" s="138"/>
      <c r="W110" s="479"/>
      <c r="X110" s="479"/>
      <c r="Y110" s="143"/>
      <c r="Z110" s="438"/>
      <c r="AA110" s="138"/>
      <c r="AB110" s="479"/>
      <c r="AC110" s="479"/>
      <c r="AD110" s="143"/>
      <c r="AE110" s="438"/>
      <c r="AF110" s="500"/>
    </row>
    <row r="111" spans="1:32" ht="14.1" customHeight="1" thickBot="1" x14ac:dyDescent="0.25">
      <c r="A111" s="4" t="s">
        <v>18</v>
      </c>
      <c r="B111" s="550">
        <v>0.30000000000000071</v>
      </c>
      <c r="C111" s="551">
        <v>4.9999999999999991</v>
      </c>
      <c r="D111" s="551">
        <v>1.1000000000000001</v>
      </c>
      <c r="E111" s="552">
        <v>1.5000000000000004</v>
      </c>
      <c r="F111" s="553">
        <v>7.9</v>
      </c>
      <c r="G111" s="550">
        <v>0.69999999999999929</v>
      </c>
      <c r="H111" s="551">
        <v>0.69999999999999984</v>
      </c>
      <c r="I111" s="551">
        <v>4.6000000000000005</v>
      </c>
      <c r="J111" s="552">
        <v>1.4</v>
      </c>
      <c r="K111" s="553">
        <v>7.3999999999999995</v>
      </c>
      <c r="L111" s="550">
        <v>0.79999999999999971</v>
      </c>
      <c r="M111" s="551">
        <v>1.9999999999999998</v>
      </c>
      <c r="N111" s="551">
        <v>2.9000000000000004</v>
      </c>
      <c r="O111" s="552">
        <v>2.0000000000000009</v>
      </c>
      <c r="P111" s="553">
        <v>7.6999999999999984</v>
      </c>
      <c r="Q111" s="550">
        <v>1.1999999999999997</v>
      </c>
      <c r="R111" s="551">
        <v>1.1999999999999997</v>
      </c>
      <c r="S111" s="551">
        <v>0.79999999999999982</v>
      </c>
      <c r="T111" s="552">
        <v>1.2999999999999998</v>
      </c>
      <c r="U111" s="553">
        <v>4.5000000000000027</v>
      </c>
      <c r="V111" s="550">
        <v>2.2000000000000002</v>
      </c>
      <c r="W111" s="551">
        <v>1.5999999999999999</v>
      </c>
      <c r="X111" s="551">
        <v>2.8</v>
      </c>
      <c r="Y111" s="552">
        <v>3.9999999999999991</v>
      </c>
      <c r="Z111" s="553">
        <v>10.600000000000005</v>
      </c>
      <c r="AA111" s="550">
        <v>5</v>
      </c>
      <c r="AB111" s="551">
        <v>7</v>
      </c>
      <c r="AC111" s="551">
        <v>6</v>
      </c>
      <c r="AD111" s="552">
        <v>6</v>
      </c>
      <c r="AE111" s="553">
        <v>22.994999999999997</v>
      </c>
      <c r="AF111" s="637">
        <v>8</v>
      </c>
    </row>
    <row r="112" spans="1:32" ht="6" customHeight="1" thickTop="1" thickBot="1" x14ac:dyDescent="0.25">
      <c r="A112" s="129"/>
      <c r="B112" s="18"/>
      <c r="C112" s="19"/>
      <c r="D112" s="19"/>
      <c r="E112" s="116"/>
      <c r="F112" s="450"/>
      <c r="G112" s="18"/>
      <c r="H112" s="19"/>
      <c r="I112" s="19"/>
      <c r="J112" s="116"/>
      <c r="K112" s="450"/>
      <c r="L112" s="18"/>
      <c r="M112" s="19"/>
      <c r="N112" s="19"/>
      <c r="O112" s="116"/>
      <c r="P112" s="450"/>
      <c r="Q112" s="18"/>
      <c r="R112" s="19"/>
      <c r="S112" s="19"/>
      <c r="T112" s="116"/>
      <c r="U112" s="450"/>
      <c r="V112" s="18"/>
      <c r="W112" s="19"/>
      <c r="X112" s="19"/>
      <c r="Y112" s="116"/>
      <c r="Z112" s="450"/>
      <c r="AA112" s="18"/>
      <c r="AB112" s="19"/>
      <c r="AC112" s="19"/>
      <c r="AD112" s="116"/>
      <c r="AE112" s="450"/>
      <c r="AF112" s="511"/>
    </row>
    <row r="113" spans="1:32" x14ac:dyDescent="0.2">
      <c r="A113" s="21"/>
    </row>
    <row r="115" spans="1:32" s="420" customFormat="1" ht="12.75" customHeight="1" x14ac:dyDescent="0.2">
      <c r="A115" s="765" t="s">
        <v>192</v>
      </c>
      <c r="B115" s="765"/>
      <c r="C115" s="765"/>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5"/>
      <c r="AA115" s="765"/>
      <c r="AB115" s="765"/>
      <c r="AC115" s="765"/>
      <c r="AD115" s="765"/>
      <c r="AE115" s="765"/>
      <c r="AF115" s="765"/>
    </row>
    <row r="116" spans="1:32" s="420" customFormat="1" ht="12.75" customHeight="1" x14ac:dyDescent="0.2">
      <c r="A116" s="765" t="s">
        <v>93</v>
      </c>
      <c r="B116" s="765"/>
      <c r="C116" s="765"/>
      <c r="D116" s="765"/>
      <c r="E116" s="765"/>
      <c r="F116" s="765"/>
      <c r="G116" s="765"/>
      <c r="H116" s="765"/>
      <c r="I116" s="765"/>
      <c r="J116" s="765"/>
      <c r="K116" s="765"/>
      <c r="L116" s="765"/>
      <c r="M116" s="765"/>
      <c r="N116" s="765"/>
      <c r="O116" s="765"/>
      <c r="P116" s="765"/>
      <c r="Q116" s="765"/>
      <c r="R116" s="765"/>
      <c r="S116" s="765"/>
      <c r="T116" s="765"/>
      <c r="U116" s="765"/>
      <c r="V116" s="765"/>
      <c r="W116" s="765"/>
      <c r="X116" s="765"/>
      <c r="Y116" s="765"/>
      <c r="Z116" s="765"/>
      <c r="AA116" s="765"/>
      <c r="AB116" s="765"/>
      <c r="AC116" s="765"/>
      <c r="AD116" s="765"/>
      <c r="AE116" s="765"/>
      <c r="AF116" s="765"/>
    </row>
    <row r="117" spans="1:32" s="420" customFormat="1" ht="12.75" customHeight="1" x14ac:dyDescent="0.2">
      <c r="A117" s="765" t="s">
        <v>94</v>
      </c>
      <c r="B117" s="765"/>
      <c r="C117" s="765"/>
      <c r="D117" s="765"/>
      <c r="E117" s="765"/>
      <c r="F117" s="765"/>
      <c r="G117" s="765"/>
      <c r="H117" s="765"/>
      <c r="I117" s="765"/>
      <c r="J117" s="765"/>
      <c r="K117" s="765"/>
      <c r="L117" s="765"/>
      <c r="M117" s="765"/>
      <c r="N117" s="765"/>
      <c r="O117" s="765"/>
      <c r="P117" s="765"/>
      <c r="Q117" s="765"/>
      <c r="R117" s="765"/>
      <c r="S117" s="765"/>
      <c r="T117" s="765"/>
      <c r="U117" s="765"/>
      <c r="V117" s="765"/>
      <c r="W117" s="765"/>
      <c r="X117" s="765"/>
      <c r="Y117" s="765"/>
      <c r="Z117" s="765"/>
      <c r="AA117" s="765"/>
      <c r="AB117" s="765"/>
      <c r="AC117" s="765"/>
      <c r="AD117" s="765"/>
      <c r="AE117" s="765"/>
      <c r="AF117" s="765"/>
    </row>
    <row r="118" spans="1:32" s="420" customFormat="1" ht="12.75" customHeight="1" x14ac:dyDescent="0.2">
      <c r="A118" s="775" t="s">
        <v>196</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5"/>
      <c r="AA118" s="775"/>
      <c r="AB118" s="775"/>
      <c r="AC118" s="775"/>
      <c r="AD118" s="775"/>
      <c r="AE118" s="775"/>
      <c r="AF118" s="775"/>
    </row>
    <row r="119" spans="1:32" s="420" customFormat="1" ht="12.75" customHeight="1" x14ac:dyDescent="0.2">
      <c r="A119" s="764" t="s">
        <v>179</v>
      </c>
      <c r="B119" s="764"/>
      <c r="C119" s="764"/>
      <c r="D119" s="764"/>
      <c r="E119" s="764"/>
      <c r="F119" s="764"/>
      <c r="G119" s="764"/>
      <c r="H119" s="764"/>
      <c r="I119" s="764"/>
      <c r="J119" s="764"/>
      <c r="K119" s="764"/>
      <c r="L119" s="764"/>
      <c r="M119" s="764"/>
      <c r="N119" s="764"/>
      <c r="O119" s="764"/>
      <c r="P119" s="764"/>
      <c r="Q119" s="764"/>
      <c r="R119" s="764"/>
      <c r="S119" s="764"/>
      <c r="T119" s="764"/>
      <c r="U119" s="764"/>
      <c r="V119" s="764"/>
      <c r="W119" s="764"/>
      <c r="X119" s="764"/>
      <c r="Y119" s="764"/>
      <c r="Z119" s="764"/>
      <c r="AA119" s="764"/>
      <c r="AB119" s="764"/>
      <c r="AC119" s="764"/>
      <c r="AD119" s="764"/>
      <c r="AE119" s="764"/>
      <c r="AF119" s="764"/>
    </row>
    <row r="120" spans="1:32" s="420" customFormat="1" ht="12.75" customHeight="1" x14ac:dyDescent="0.2">
      <c r="A120" s="775" t="s">
        <v>197</v>
      </c>
      <c r="B120" s="775"/>
      <c r="C120" s="775"/>
      <c r="D120" s="775"/>
      <c r="E120" s="775"/>
      <c r="F120" s="775"/>
      <c r="G120" s="775"/>
      <c r="H120" s="775"/>
      <c r="I120" s="775"/>
      <c r="J120" s="775"/>
      <c r="K120" s="775"/>
      <c r="L120" s="775"/>
      <c r="M120" s="775"/>
      <c r="N120" s="775"/>
      <c r="O120" s="775"/>
      <c r="P120" s="775"/>
      <c r="Q120" s="775"/>
      <c r="R120" s="775"/>
      <c r="S120" s="775"/>
      <c r="T120" s="775"/>
      <c r="U120" s="775"/>
      <c r="V120" s="775"/>
      <c r="W120" s="775"/>
      <c r="X120" s="775"/>
      <c r="Y120" s="775"/>
      <c r="Z120" s="775"/>
      <c r="AA120" s="775"/>
      <c r="AB120" s="775"/>
      <c r="AC120" s="775"/>
      <c r="AD120" s="775"/>
      <c r="AE120" s="775"/>
      <c r="AF120" s="775"/>
    </row>
    <row r="121" spans="1:32" s="420" customFormat="1" ht="12.75" customHeight="1" x14ac:dyDescent="0.2">
      <c r="A121" s="764" t="s">
        <v>252</v>
      </c>
      <c r="B121" s="764"/>
      <c r="C121" s="764"/>
      <c r="D121" s="764"/>
      <c r="E121" s="764"/>
      <c r="F121" s="764"/>
      <c r="G121" s="764"/>
      <c r="H121" s="764"/>
      <c r="I121" s="764"/>
      <c r="J121" s="764"/>
      <c r="K121" s="764"/>
      <c r="L121" s="764"/>
      <c r="M121" s="764"/>
      <c r="N121" s="764"/>
      <c r="O121" s="764"/>
      <c r="P121" s="764"/>
      <c r="Q121" s="764"/>
      <c r="R121" s="764"/>
      <c r="S121" s="764"/>
      <c r="T121" s="764"/>
      <c r="U121" s="764"/>
      <c r="V121" s="764"/>
      <c r="W121" s="764"/>
      <c r="X121" s="764"/>
      <c r="Y121" s="764"/>
      <c r="Z121" s="764"/>
      <c r="AA121" s="764"/>
      <c r="AB121" s="764"/>
      <c r="AC121" s="764"/>
      <c r="AD121" s="764"/>
      <c r="AE121" s="764"/>
      <c r="AF121" s="764"/>
    </row>
    <row r="122" spans="1:32" s="420" customFormat="1" ht="12.75" customHeight="1" x14ac:dyDescent="0.2">
      <c r="A122" s="476"/>
      <c r="B122" s="476"/>
      <c r="C122" s="476"/>
      <c r="D122" s="476"/>
      <c r="E122" s="476"/>
      <c r="F122" s="476"/>
      <c r="G122" s="476"/>
      <c r="H122" s="476"/>
      <c r="I122" s="476"/>
      <c r="J122" s="476"/>
      <c r="K122" s="476"/>
    </row>
    <row r="123" spans="1:32" s="420" customFormat="1" x14ac:dyDescent="0.2">
      <c r="A123" s="763" t="s">
        <v>171</v>
      </c>
      <c r="B123" s="763"/>
      <c r="C123" s="763"/>
      <c r="D123" s="763"/>
      <c r="E123" s="763"/>
      <c r="F123" s="763"/>
      <c r="G123" s="763"/>
      <c r="H123" s="763"/>
      <c r="I123" s="763"/>
      <c r="J123" s="763"/>
      <c r="K123" s="763"/>
      <c r="L123" s="763"/>
      <c r="M123" s="763"/>
      <c r="N123" s="763"/>
      <c r="O123" s="763"/>
      <c r="P123" s="763"/>
      <c r="Q123" s="763"/>
      <c r="R123" s="763"/>
      <c r="S123" s="763"/>
      <c r="T123" s="763"/>
      <c r="U123" s="763"/>
      <c r="V123" s="763"/>
      <c r="W123" s="763"/>
      <c r="X123" s="763"/>
      <c r="Y123" s="763"/>
      <c r="Z123" s="763"/>
      <c r="AA123" s="763"/>
      <c r="AB123" s="763"/>
      <c r="AC123" s="763"/>
      <c r="AD123" s="763"/>
      <c r="AE123" s="763"/>
      <c r="AF123" s="763"/>
    </row>
    <row r="124" spans="1:32" s="108" customFormat="1" ht="14.25" customHeight="1" x14ac:dyDescent="0.25">
      <c r="A124" s="107"/>
      <c r="F124" s="152"/>
      <c r="AF124" s="152" t="s">
        <v>64</v>
      </c>
    </row>
    <row r="125" spans="1:32" ht="18" customHeight="1" x14ac:dyDescent="0.25">
      <c r="A125" s="760" t="s">
        <v>0</v>
      </c>
      <c r="B125" s="760"/>
      <c r="C125" s="760"/>
      <c r="D125" s="760"/>
      <c r="E125" s="760"/>
      <c r="F125" s="760"/>
      <c r="G125" s="760"/>
      <c r="H125" s="760"/>
      <c r="I125" s="760"/>
      <c r="J125" s="760"/>
      <c r="K125" s="760"/>
      <c r="L125" s="760"/>
      <c r="M125" s="760"/>
      <c r="N125" s="760"/>
      <c r="O125" s="760"/>
      <c r="P125" s="760"/>
      <c r="Q125" s="760"/>
      <c r="R125" s="760"/>
      <c r="S125" s="760"/>
      <c r="T125" s="760"/>
      <c r="U125" s="760"/>
      <c r="V125" s="760"/>
      <c r="W125" s="760"/>
      <c r="X125" s="760"/>
      <c r="Y125" s="760"/>
      <c r="Z125" s="760"/>
      <c r="AA125" s="760"/>
      <c r="AB125" s="760"/>
      <c r="AC125" s="760"/>
      <c r="AD125" s="760"/>
      <c r="AE125" s="760"/>
      <c r="AF125" s="760"/>
    </row>
    <row r="126" spans="1:32" ht="18" customHeight="1" x14ac:dyDescent="0.25">
      <c r="A126" s="760" t="s">
        <v>154</v>
      </c>
      <c r="B126" s="760"/>
      <c r="C126" s="760"/>
      <c r="D126" s="760"/>
      <c r="E126" s="760"/>
      <c r="F126" s="760"/>
      <c r="G126" s="760"/>
      <c r="H126" s="760"/>
      <c r="I126" s="760"/>
      <c r="J126" s="760"/>
      <c r="K126" s="760"/>
      <c r="L126" s="760"/>
      <c r="M126" s="760"/>
      <c r="N126" s="760"/>
      <c r="O126" s="760"/>
      <c r="P126" s="760"/>
      <c r="Q126" s="760"/>
      <c r="R126" s="760"/>
      <c r="S126" s="760"/>
      <c r="T126" s="760"/>
      <c r="U126" s="760"/>
      <c r="V126" s="760"/>
      <c r="W126" s="760"/>
      <c r="X126" s="760"/>
      <c r="Y126" s="760"/>
      <c r="Z126" s="760"/>
      <c r="AA126" s="760"/>
      <c r="AB126" s="760"/>
      <c r="AC126" s="760"/>
      <c r="AD126" s="760"/>
      <c r="AE126" s="760"/>
      <c r="AF126" s="760"/>
    </row>
    <row r="127" spans="1:32" ht="18" customHeight="1" x14ac:dyDescent="0.25">
      <c r="A127" s="760" t="s">
        <v>240</v>
      </c>
      <c r="B127" s="760"/>
      <c r="C127" s="760"/>
      <c r="D127" s="760"/>
      <c r="E127" s="760"/>
      <c r="F127" s="760"/>
      <c r="G127" s="760"/>
      <c r="H127" s="760"/>
      <c r="I127" s="760"/>
      <c r="J127" s="760"/>
      <c r="K127" s="760"/>
      <c r="L127" s="760"/>
      <c r="M127" s="760"/>
      <c r="N127" s="760"/>
      <c r="O127" s="760"/>
      <c r="P127" s="760"/>
      <c r="Q127" s="760"/>
      <c r="R127" s="760"/>
      <c r="S127" s="760"/>
      <c r="T127" s="760"/>
      <c r="U127" s="760"/>
      <c r="V127" s="760"/>
      <c r="W127" s="760"/>
      <c r="X127" s="760"/>
      <c r="Y127" s="760"/>
      <c r="Z127" s="760"/>
      <c r="AA127" s="760"/>
      <c r="AB127" s="760"/>
      <c r="AC127" s="760"/>
      <c r="AD127" s="760"/>
      <c r="AE127" s="760"/>
      <c r="AF127" s="760"/>
    </row>
    <row r="128" spans="1:32" x14ac:dyDescent="0.2">
      <c r="A128" s="761" t="s">
        <v>20</v>
      </c>
      <c r="B128" s="761"/>
      <c r="C128" s="761"/>
      <c r="D128" s="761"/>
      <c r="E128" s="761"/>
      <c r="F128" s="761"/>
      <c r="G128" s="761"/>
      <c r="H128" s="761"/>
      <c r="I128" s="761"/>
      <c r="J128" s="761"/>
      <c r="K128" s="761"/>
      <c r="L128" s="761"/>
      <c r="M128" s="761"/>
      <c r="N128" s="761"/>
      <c r="O128" s="761"/>
      <c r="P128" s="761"/>
      <c r="Q128" s="761"/>
      <c r="R128" s="761"/>
      <c r="S128" s="761"/>
      <c r="T128" s="761"/>
      <c r="U128" s="761"/>
      <c r="V128" s="761"/>
      <c r="W128" s="761"/>
      <c r="X128" s="761"/>
      <c r="Y128" s="761"/>
      <c r="Z128" s="761"/>
      <c r="AA128" s="761"/>
      <c r="AB128" s="761"/>
      <c r="AC128" s="761"/>
      <c r="AD128" s="761"/>
      <c r="AE128" s="761"/>
      <c r="AF128" s="761"/>
    </row>
    <row r="129" spans="1:32" ht="12" customHeight="1" thickBot="1" x14ac:dyDescent="0.25"/>
    <row r="130" spans="1:32" ht="31.5" customHeight="1" thickBot="1" x14ac:dyDescent="0.3">
      <c r="A130" s="14" t="s">
        <v>34</v>
      </c>
      <c r="B130" s="771" t="s">
        <v>183</v>
      </c>
      <c r="C130" s="767"/>
      <c r="D130" s="767"/>
      <c r="E130" s="767"/>
      <c r="F130" s="768"/>
      <c r="G130" s="766" t="s">
        <v>190</v>
      </c>
      <c r="H130" s="767"/>
      <c r="I130" s="767"/>
      <c r="J130" s="767"/>
      <c r="K130" s="768"/>
      <c r="L130" s="766" t="s">
        <v>201</v>
      </c>
      <c r="M130" s="767"/>
      <c r="N130" s="767"/>
      <c r="O130" s="767"/>
      <c r="P130" s="768"/>
      <c r="Q130" s="766" t="s">
        <v>212</v>
      </c>
      <c r="R130" s="767"/>
      <c r="S130" s="767"/>
      <c r="T130" s="767"/>
      <c r="U130" s="768"/>
      <c r="V130" s="766" t="s">
        <v>221</v>
      </c>
      <c r="W130" s="767"/>
      <c r="X130" s="767"/>
      <c r="Y130" s="767"/>
      <c r="Z130" s="768"/>
      <c r="AA130" s="766" t="s">
        <v>228</v>
      </c>
      <c r="AB130" s="767"/>
      <c r="AC130" s="767"/>
      <c r="AD130" s="767"/>
      <c r="AE130" s="768"/>
      <c r="AF130" s="676" t="s">
        <v>238</v>
      </c>
    </row>
    <row r="131" spans="1:32" ht="16.5" thickBot="1" x14ac:dyDescent="0.3">
      <c r="A131" s="2" t="s">
        <v>21</v>
      </c>
      <c r="B131" s="148" t="s">
        <v>28</v>
      </c>
      <c r="C131" s="75" t="s">
        <v>29</v>
      </c>
      <c r="D131" s="75" t="s">
        <v>30</v>
      </c>
      <c r="E131" s="252" t="s">
        <v>31</v>
      </c>
      <c r="F131" s="433" t="s">
        <v>32</v>
      </c>
      <c r="G131" s="148" t="s">
        <v>28</v>
      </c>
      <c r="H131" s="75" t="s">
        <v>29</v>
      </c>
      <c r="I131" s="75" t="s">
        <v>30</v>
      </c>
      <c r="J131" s="252" t="s">
        <v>31</v>
      </c>
      <c r="K131" s="433" t="s">
        <v>32</v>
      </c>
      <c r="L131" s="148" t="s">
        <v>28</v>
      </c>
      <c r="M131" s="75" t="s">
        <v>29</v>
      </c>
      <c r="N131" s="75" t="s">
        <v>30</v>
      </c>
      <c r="O131" s="252" t="s">
        <v>31</v>
      </c>
      <c r="P131" s="433" t="s">
        <v>32</v>
      </c>
      <c r="Q131" s="148" t="s">
        <v>28</v>
      </c>
      <c r="R131" s="75" t="s">
        <v>29</v>
      </c>
      <c r="S131" s="75" t="s">
        <v>30</v>
      </c>
      <c r="T131" s="252" t="s">
        <v>31</v>
      </c>
      <c r="U131" s="433" t="s">
        <v>32</v>
      </c>
      <c r="V131" s="148" t="s">
        <v>28</v>
      </c>
      <c r="W131" s="75" t="s">
        <v>29</v>
      </c>
      <c r="X131" s="75" t="s">
        <v>30</v>
      </c>
      <c r="Y131" s="252" t="s">
        <v>31</v>
      </c>
      <c r="Z131" s="433" t="s">
        <v>32</v>
      </c>
      <c r="AA131" s="148" t="s">
        <v>28</v>
      </c>
      <c r="AB131" s="75" t="s">
        <v>29</v>
      </c>
      <c r="AC131" s="75" t="s">
        <v>30</v>
      </c>
      <c r="AD131" s="252" t="s">
        <v>31</v>
      </c>
      <c r="AE131" s="433" t="s">
        <v>32</v>
      </c>
      <c r="AF131" s="512" t="s">
        <v>28</v>
      </c>
    </row>
    <row r="132" spans="1:32" ht="6" customHeight="1" x14ac:dyDescent="0.2">
      <c r="A132" s="9"/>
      <c r="B132" s="60"/>
      <c r="C132" s="67"/>
      <c r="D132" s="67"/>
      <c r="E132" s="111"/>
      <c r="F132" s="453"/>
      <c r="G132" s="60"/>
      <c r="H132" s="67"/>
      <c r="I132" s="67"/>
      <c r="J132" s="111"/>
      <c r="K132" s="453"/>
      <c r="L132" s="60"/>
      <c r="M132" s="67"/>
      <c r="N132" s="67"/>
      <c r="O132" s="111"/>
      <c r="P132" s="453"/>
      <c r="Q132" s="60"/>
      <c r="R132" s="67"/>
      <c r="S132" s="67"/>
      <c r="T132" s="111"/>
      <c r="U132" s="453"/>
      <c r="V132" s="60"/>
      <c r="W132" s="67"/>
      <c r="X132" s="67"/>
      <c r="Y132" s="111"/>
      <c r="Z132" s="421"/>
      <c r="AA132" s="60"/>
      <c r="AB132" s="67"/>
      <c r="AC132" s="67"/>
      <c r="AD132" s="111"/>
      <c r="AE132" s="453"/>
      <c r="AF132" s="514"/>
    </row>
    <row r="133" spans="1:32" x14ac:dyDescent="0.2">
      <c r="A133" s="3" t="s">
        <v>2</v>
      </c>
      <c r="B133" s="524">
        <v>211.5</v>
      </c>
      <c r="C133" s="525">
        <v>190.6</v>
      </c>
      <c r="D133" s="525">
        <v>202.6</v>
      </c>
      <c r="E133" s="526">
        <v>216.3</v>
      </c>
      <c r="F133" s="527">
        <v>821</v>
      </c>
      <c r="G133" s="524">
        <v>220.2</v>
      </c>
      <c r="H133" s="525">
        <v>244.9</v>
      </c>
      <c r="I133" s="525">
        <v>247.9</v>
      </c>
      <c r="J133" s="526">
        <v>254.2</v>
      </c>
      <c r="K133" s="527">
        <v>967.2</v>
      </c>
      <c r="L133" s="524">
        <v>259</v>
      </c>
      <c r="M133" s="525">
        <v>267.3</v>
      </c>
      <c r="N133" s="525">
        <v>275.3</v>
      </c>
      <c r="O133" s="526">
        <v>289.2</v>
      </c>
      <c r="P133" s="567">
        <v>1090.8</v>
      </c>
      <c r="Q133" s="524">
        <v>293</v>
      </c>
      <c r="R133" s="525">
        <v>312</v>
      </c>
      <c r="S133" s="525">
        <v>323.10000000000002</v>
      </c>
      <c r="T133" s="526">
        <v>331.6</v>
      </c>
      <c r="U133" s="567">
        <v>1259.7</v>
      </c>
      <c r="V133" s="524">
        <v>344.5</v>
      </c>
      <c r="W133" s="525">
        <v>349.5</v>
      </c>
      <c r="X133" s="525">
        <v>359.8</v>
      </c>
      <c r="Y133" s="526">
        <v>360.2</v>
      </c>
      <c r="Z133" s="567">
        <v>1414</v>
      </c>
      <c r="AA133" s="524">
        <v>365</v>
      </c>
      <c r="AB133" s="525">
        <v>383</v>
      </c>
      <c r="AC133" s="525">
        <v>393</v>
      </c>
      <c r="AD133" s="526">
        <v>408</v>
      </c>
      <c r="AE133" s="527">
        <v>1549</v>
      </c>
      <c r="AF133" s="639">
        <v>420</v>
      </c>
    </row>
    <row r="134" spans="1:32" x14ac:dyDescent="0.2">
      <c r="A134" s="3" t="s">
        <v>216</v>
      </c>
      <c r="B134" s="659">
        <v>0.3</v>
      </c>
      <c r="C134" s="659">
        <v>0.2</v>
      </c>
      <c r="D134" s="659">
        <v>0.1</v>
      </c>
      <c r="E134" s="659">
        <v>0.1</v>
      </c>
      <c r="F134" s="561">
        <v>0.7</v>
      </c>
      <c r="G134" s="659">
        <v>0.1</v>
      </c>
      <c r="H134" s="559">
        <v>0</v>
      </c>
      <c r="I134" s="659">
        <v>0.1</v>
      </c>
      <c r="J134" s="659">
        <v>0.1</v>
      </c>
      <c r="K134" s="561">
        <v>0.30000000000000004</v>
      </c>
      <c r="L134" s="659">
        <v>0.1</v>
      </c>
      <c r="M134" s="659">
        <v>0.1</v>
      </c>
      <c r="N134" s="659">
        <v>0.2</v>
      </c>
      <c r="O134" s="560">
        <v>0.49999999999999989</v>
      </c>
      <c r="P134" s="576">
        <v>0.8999999999999998</v>
      </c>
      <c r="Q134" s="558">
        <v>4.5</v>
      </c>
      <c r="R134" s="559">
        <v>6.5</v>
      </c>
      <c r="S134" s="559">
        <v>7.8000000000000007</v>
      </c>
      <c r="T134" s="560">
        <v>8.7000000000000011</v>
      </c>
      <c r="U134" s="576">
        <v>27.500000000000004</v>
      </c>
      <c r="V134" s="558">
        <v>8.5</v>
      </c>
      <c r="W134" s="559">
        <v>9</v>
      </c>
      <c r="X134" s="559">
        <v>9.8000000000000007</v>
      </c>
      <c r="Y134" s="560">
        <v>9.1999999999999993</v>
      </c>
      <c r="Z134" s="576">
        <v>36.5</v>
      </c>
      <c r="AA134" s="558">
        <v>9</v>
      </c>
      <c r="AB134" s="559">
        <v>9</v>
      </c>
      <c r="AC134" s="559">
        <v>9</v>
      </c>
      <c r="AD134" s="560">
        <v>8</v>
      </c>
      <c r="AE134" s="561">
        <v>35</v>
      </c>
      <c r="AF134" s="642">
        <v>8</v>
      </c>
    </row>
    <row r="135" spans="1:32" x14ac:dyDescent="0.2">
      <c r="A135" s="64" t="s">
        <v>147</v>
      </c>
      <c r="B135" s="528">
        <v>211.8</v>
      </c>
      <c r="C135" s="478">
        <v>190.79999999999998</v>
      </c>
      <c r="D135" s="478">
        <v>202.7</v>
      </c>
      <c r="E135" s="484">
        <v>216.4</v>
      </c>
      <c r="F135" s="529">
        <v>821.7</v>
      </c>
      <c r="G135" s="528">
        <v>220.29999999999998</v>
      </c>
      <c r="H135" s="478">
        <v>244.9</v>
      </c>
      <c r="I135" s="478">
        <v>248</v>
      </c>
      <c r="J135" s="484">
        <v>254.29999999999998</v>
      </c>
      <c r="K135" s="529">
        <v>967.5</v>
      </c>
      <c r="L135" s="528">
        <v>259.10000000000002</v>
      </c>
      <c r="M135" s="478">
        <v>267.40000000000003</v>
      </c>
      <c r="N135" s="478">
        <v>275.5</v>
      </c>
      <c r="O135" s="484">
        <v>289.7</v>
      </c>
      <c r="P135" s="568">
        <v>1091.7</v>
      </c>
      <c r="Q135" s="528">
        <v>297.5</v>
      </c>
      <c r="R135" s="478">
        <v>318.5</v>
      </c>
      <c r="S135" s="478">
        <v>330.90000000000003</v>
      </c>
      <c r="T135" s="484">
        <v>340.3</v>
      </c>
      <c r="U135" s="568">
        <v>1287.2</v>
      </c>
      <c r="V135" s="528">
        <v>353</v>
      </c>
      <c r="W135" s="478">
        <v>358.5</v>
      </c>
      <c r="X135" s="478">
        <v>369.6</v>
      </c>
      <c r="Y135" s="484">
        <v>369.4</v>
      </c>
      <c r="Z135" s="568">
        <v>1450.5</v>
      </c>
      <c r="AA135" s="528">
        <v>374</v>
      </c>
      <c r="AB135" s="478">
        <v>392</v>
      </c>
      <c r="AC135" s="478">
        <v>402</v>
      </c>
      <c r="AD135" s="484">
        <v>416</v>
      </c>
      <c r="AE135" s="529">
        <v>1584</v>
      </c>
      <c r="AF135" s="633">
        <v>428</v>
      </c>
    </row>
    <row r="136" spans="1:32" s="108" customFormat="1" ht="6" customHeight="1" x14ac:dyDescent="0.2">
      <c r="A136" s="3"/>
      <c r="B136" s="528"/>
      <c r="C136" s="478"/>
      <c r="D136" s="478"/>
      <c r="E136" s="484"/>
      <c r="F136" s="529"/>
      <c r="G136" s="528"/>
      <c r="H136" s="478"/>
      <c r="I136" s="478"/>
      <c r="J136" s="484"/>
      <c r="K136" s="529"/>
      <c r="L136" s="528"/>
      <c r="M136" s="478"/>
      <c r="N136" s="478"/>
      <c r="O136" s="484"/>
      <c r="P136" s="568"/>
      <c r="Q136" s="528"/>
      <c r="R136" s="478"/>
      <c r="S136" s="478"/>
      <c r="T136" s="484"/>
      <c r="U136" s="568"/>
      <c r="V136" s="528"/>
      <c r="W136" s="478"/>
      <c r="X136" s="478"/>
      <c r="Y136" s="484"/>
      <c r="Z136" s="568"/>
      <c r="AA136" s="528"/>
      <c r="AB136" s="478"/>
      <c r="AC136" s="478"/>
      <c r="AD136" s="484"/>
      <c r="AE136" s="529"/>
      <c r="AF136" s="633"/>
    </row>
    <row r="137" spans="1:32" x14ac:dyDescent="0.2">
      <c r="A137" s="64" t="s">
        <v>108</v>
      </c>
      <c r="B137" s="558">
        <v>37.700000000000003</v>
      </c>
      <c r="C137" s="559">
        <v>32.4</v>
      </c>
      <c r="D137" s="559">
        <v>41.6</v>
      </c>
      <c r="E137" s="560">
        <v>40</v>
      </c>
      <c r="F137" s="561">
        <v>151.69999999999999</v>
      </c>
      <c r="G137" s="558">
        <v>32.4</v>
      </c>
      <c r="H137" s="559">
        <v>36.700000000000003</v>
      </c>
      <c r="I137" s="559">
        <v>32.6</v>
      </c>
      <c r="J137" s="560">
        <v>31.3</v>
      </c>
      <c r="K137" s="561">
        <v>133</v>
      </c>
      <c r="L137" s="558">
        <v>30.8</v>
      </c>
      <c r="M137" s="559">
        <v>34.6</v>
      </c>
      <c r="N137" s="559">
        <v>32</v>
      </c>
      <c r="O137" s="560">
        <v>33.1</v>
      </c>
      <c r="P137" s="576">
        <v>130.5</v>
      </c>
      <c r="Q137" s="558">
        <v>33.200000000000003</v>
      </c>
      <c r="R137" s="559">
        <v>35</v>
      </c>
      <c r="S137" s="559">
        <v>38.4</v>
      </c>
      <c r="T137" s="560">
        <v>38.799999999999997</v>
      </c>
      <c r="U137" s="576">
        <v>145.39999999999998</v>
      </c>
      <c r="V137" s="558">
        <v>38.6</v>
      </c>
      <c r="W137" s="559">
        <v>39.4</v>
      </c>
      <c r="X137" s="559">
        <v>40.299999999999997</v>
      </c>
      <c r="Y137" s="560">
        <v>36</v>
      </c>
      <c r="Z137" s="576">
        <v>154.30000000000001</v>
      </c>
      <c r="AA137" s="558">
        <v>39</v>
      </c>
      <c r="AB137" s="559">
        <v>43</v>
      </c>
      <c r="AC137" s="559">
        <v>40</v>
      </c>
      <c r="AD137" s="560">
        <v>42</v>
      </c>
      <c r="AE137" s="561">
        <v>164</v>
      </c>
      <c r="AF137" s="642">
        <v>42</v>
      </c>
    </row>
    <row r="138" spans="1:32" ht="14.1" customHeight="1" x14ac:dyDescent="0.2">
      <c r="A138" s="12" t="s">
        <v>3</v>
      </c>
      <c r="B138" s="538">
        <v>249.5</v>
      </c>
      <c r="C138" s="539">
        <v>223.2</v>
      </c>
      <c r="D138" s="539">
        <v>244.29999999999998</v>
      </c>
      <c r="E138" s="540">
        <v>256.39999999999998</v>
      </c>
      <c r="F138" s="541">
        <v>973.40000000000009</v>
      </c>
      <c r="G138" s="538">
        <v>252.7</v>
      </c>
      <c r="H138" s="539">
        <v>281.60000000000002</v>
      </c>
      <c r="I138" s="539">
        <v>280.60000000000002</v>
      </c>
      <c r="J138" s="540">
        <v>285.59999999999997</v>
      </c>
      <c r="K138" s="541">
        <v>1100.5</v>
      </c>
      <c r="L138" s="538">
        <v>289.90000000000003</v>
      </c>
      <c r="M138" s="539">
        <v>302.00000000000006</v>
      </c>
      <c r="N138" s="539">
        <v>307.5</v>
      </c>
      <c r="O138" s="540">
        <v>322.8</v>
      </c>
      <c r="P138" s="571">
        <v>1222.2</v>
      </c>
      <c r="Q138" s="538">
        <v>330.7</v>
      </c>
      <c r="R138" s="539">
        <v>353.5</v>
      </c>
      <c r="S138" s="539">
        <v>369.3</v>
      </c>
      <c r="T138" s="540">
        <v>379.1</v>
      </c>
      <c r="U138" s="571">
        <v>1432.6</v>
      </c>
      <c r="V138" s="538">
        <v>391.6</v>
      </c>
      <c r="W138" s="539">
        <v>397.9</v>
      </c>
      <c r="X138" s="539">
        <v>409.90000000000003</v>
      </c>
      <c r="Y138" s="540">
        <v>405.4</v>
      </c>
      <c r="Z138" s="571">
        <v>1604.8</v>
      </c>
      <c r="AA138" s="538">
        <v>413</v>
      </c>
      <c r="AB138" s="539">
        <v>435</v>
      </c>
      <c r="AC138" s="539">
        <v>442</v>
      </c>
      <c r="AD138" s="540">
        <v>458</v>
      </c>
      <c r="AE138" s="541">
        <v>1748</v>
      </c>
      <c r="AF138" s="635">
        <v>470</v>
      </c>
    </row>
    <row r="139" spans="1:32" ht="6" customHeight="1" x14ac:dyDescent="0.2">
      <c r="A139" s="11"/>
      <c r="B139" s="528"/>
      <c r="C139" s="478"/>
      <c r="D139" s="478"/>
      <c r="E139" s="484"/>
      <c r="F139" s="529"/>
      <c r="G139" s="528"/>
      <c r="H139" s="478"/>
      <c r="I139" s="478"/>
      <c r="J139" s="484"/>
      <c r="K139" s="529"/>
      <c r="L139" s="528"/>
      <c r="M139" s="478"/>
      <c r="N139" s="478"/>
      <c r="O139" s="484"/>
      <c r="P139" s="568"/>
      <c r="Q139" s="528"/>
      <c r="R139" s="478"/>
      <c r="S139" s="478"/>
      <c r="T139" s="484"/>
      <c r="U139" s="568"/>
      <c r="V139" s="528"/>
      <c r="W139" s="478"/>
      <c r="X139" s="478"/>
      <c r="Y139" s="484"/>
      <c r="Z139" s="568"/>
      <c r="AA139" s="528"/>
      <c r="AB139" s="478"/>
      <c r="AC139" s="478"/>
      <c r="AD139" s="484"/>
      <c r="AE139" s="529"/>
      <c r="AF139" s="633"/>
    </row>
    <row r="140" spans="1:32" x14ac:dyDescent="0.2">
      <c r="A140" s="3" t="s">
        <v>4</v>
      </c>
      <c r="B140" s="528">
        <v>130.6</v>
      </c>
      <c r="C140" s="478">
        <v>121.19999999999999</v>
      </c>
      <c r="D140" s="478">
        <v>127.6</v>
      </c>
      <c r="E140" s="484">
        <v>130.6</v>
      </c>
      <c r="F140" s="529">
        <v>510</v>
      </c>
      <c r="G140" s="528">
        <v>133.69999999999999</v>
      </c>
      <c r="H140" s="478">
        <v>145.30000000000001</v>
      </c>
      <c r="I140" s="478">
        <v>148.1</v>
      </c>
      <c r="J140" s="484">
        <v>150.9</v>
      </c>
      <c r="K140" s="529">
        <v>578</v>
      </c>
      <c r="L140" s="528">
        <v>158.29999999999998</v>
      </c>
      <c r="M140" s="478">
        <v>158.5</v>
      </c>
      <c r="N140" s="478">
        <v>168.20000000000002</v>
      </c>
      <c r="O140" s="484">
        <v>175.20000000000002</v>
      </c>
      <c r="P140" s="568">
        <v>660.19999999999993</v>
      </c>
      <c r="Q140" s="528">
        <v>178.70000000000002</v>
      </c>
      <c r="R140" s="478">
        <v>189.5</v>
      </c>
      <c r="S140" s="478">
        <v>198.6</v>
      </c>
      <c r="T140" s="484">
        <v>206.5</v>
      </c>
      <c r="U140" s="568">
        <v>773.3</v>
      </c>
      <c r="V140" s="528">
        <v>212.4</v>
      </c>
      <c r="W140" s="478">
        <v>218.2</v>
      </c>
      <c r="X140" s="478">
        <v>223.1</v>
      </c>
      <c r="Y140" s="484">
        <v>222.39999999999998</v>
      </c>
      <c r="Z140" s="568">
        <v>876.10000000000014</v>
      </c>
      <c r="AA140" s="528">
        <v>227</v>
      </c>
      <c r="AB140" s="478">
        <v>239</v>
      </c>
      <c r="AC140" s="478">
        <v>240</v>
      </c>
      <c r="AD140" s="484">
        <v>252</v>
      </c>
      <c r="AE140" s="529">
        <v>958</v>
      </c>
      <c r="AF140" s="633">
        <v>257</v>
      </c>
    </row>
    <row r="141" spans="1:32" x14ac:dyDescent="0.2">
      <c r="A141" s="3" t="s">
        <v>10</v>
      </c>
      <c r="B141" s="528">
        <v>45.9</v>
      </c>
      <c r="C141" s="478">
        <v>36.1</v>
      </c>
      <c r="D141" s="478">
        <v>35.799999999999997</v>
      </c>
      <c r="E141" s="484">
        <v>44.4</v>
      </c>
      <c r="F141" s="529">
        <v>162.19999999999999</v>
      </c>
      <c r="G141" s="528">
        <v>46.1</v>
      </c>
      <c r="H141" s="478">
        <v>51.3</v>
      </c>
      <c r="I141" s="478">
        <v>51.6</v>
      </c>
      <c r="J141" s="484">
        <v>56</v>
      </c>
      <c r="K141" s="529">
        <v>205</v>
      </c>
      <c r="L141" s="528">
        <v>55.9</v>
      </c>
      <c r="M141" s="478">
        <v>58.300000000000004</v>
      </c>
      <c r="N141" s="478">
        <v>57.1</v>
      </c>
      <c r="O141" s="484">
        <v>58.7</v>
      </c>
      <c r="P141" s="568">
        <v>230</v>
      </c>
      <c r="Q141" s="528">
        <v>61.699999999999996</v>
      </c>
      <c r="R141" s="478">
        <v>67.3</v>
      </c>
      <c r="S141" s="478">
        <v>64.7</v>
      </c>
      <c r="T141" s="484">
        <v>62.300000000000004</v>
      </c>
      <c r="U141" s="568">
        <v>255.99999999999997</v>
      </c>
      <c r="V141" s="528">
        <v>67.900000000000006</v>
      </c>
      <c r="W141" s="478">
        <v>66.399999999999991</v>
      </c>
      <c r="X141" s="478">
        <v>69.599999999999994</v>
      </c>
      <c r="Y141" s="484">
        <v>70.3</v>
      </c>
      <c r="Z141" s="568">
        <v>274.2</v>
      </c>
      <c r="AA141" s="528">
        <v>70</v>
      </c>
      <c r="AB141" s="478">
        <v>71</v>
      </c>
      <c r="AC141" s="478">
        <v>74</v>
      </c>
      <c r="AD141" s="484">
        <v>74</v>
      </c>
      <c r="AE141" s="529">
        <v>289</v>
      </c>
      <c r="AF141" s="633">
        <v>77</v>
      </c>
    </row>
    <row r="142" spans="1:32" x14ac:dyDescent="0.2">
      <c r="A142" s="64" t="s">
        <v>108</v>
      </c>
      <c r="B142" s="528">
        <v>37.700000000000003</v>
      </c>
      <c r="C142" s="478">
        <v>32.4</v>
      </c>
      <c r="D142" s="478">
        <v>41.6</v>
      </c>
      <c r="E142" s="484">
        <v>40</v>
      </c>
      <c r="F142" s="529">
        <v>151.69999999999999</v>
      </c>
      <c r="G142" s="528">
        <v>32.4</v>
      </c>
      <c r="H142" s="478">
        <v>36.700000000000003</v>
      </c>
      <c r="I142" s="478">
        <v>32.6</v>
      </c>
      <c r="J142" s="484">
        <v>31.3</v>
      </c>
      <c r="K142" s="529">
        <v>133</v>
      </c>
      <c r="L142" s="528">
        <v>30.8</v>
      </c>
      <c r="M142" s="478">
        <v>34.6</v>
      </c>
      <c r="N142" s="478">
        <v>32</v>
      </c>
      <c r="O142" s="484">
        <v>33.1</v>
      </c>
      <c r="P142" s="568">
        <v>130.5</v>
      </c>
      <c r="Q142" s="528">
        <v>33.200000000000003</v>
      </c>
      <c r="R142" s="478">
        <v>35</v>
      </c>
      <c r="S142" s="478">
        <v>38.4</v>
      </c>
      <c r="T142" s="484">
        <v>38.799999999999997</v>
      </c>
      <c r="U142" s="568">
        <v>145.39999999999998</v>
      </c>
      <c r="V142" s="528">
        <v>38.6</v>
      </c>
      <c r="W142" s="478">
        <v>39.4</v>
      </c>
      <c r="X142" s="478">
        <v>40.299999999999997</v>
      </c>
      <c r="Y142" s="484">
        <v>36</v>
      </c>
      <c r="Z142" s="568">
        <v>154.30000000000001</v>
      </c>
      <c r="AA142" s="528">
        <v>39</v>
      </c>
      <c r="AB142" s="478">
        <v>43</v>
      </c>
      <c r="AC142" s="478">
        <v>40</v>
      </c>
      <c r="AD142" s="484">
        <v>42</v>
      </c>
      <c r="AE142" s="529">
        <v>164</v>
      </c>
      <c r="AF142" s="633">
        <v>42</v>
      </c>
    </row>
    <row r="143" spans="1:32" x14ac:dyDescent="0.2">
      <c r="A143" s="3" t="s">
        <v>5</v>
      </c>
      <c r="B143" s="528">
        <v>12.3</v>
      </c>
      <c r="C143" s="478">
        <v>12.3</v>
      </c>
      <c r="D143" s="478">
        <v>11.9</v>
      </c>
      <c r="E143" s="484">
        <v>12.9</v>
      </c>
      <c r="F143" s="529">
        <v>49.4</v>
      </c>
      <c r="G143" s="528">
        <v>11.5</v>
      </c>
      <c r="H143" s="478">
        <v>11.6</v>
      </c>
      <c r="I143" s="478">
        <v>11.1</v>
      </c>
      <c r="J143" s="484">
        <v>11.1</v>
      </c>
      <c r="K143" s="529">
        <v>45.300000000000004</v>
      </c>
      <c r="L143" s="528">
        <v>10</v>
      </c>
      <c r="M143" s="478">
        <v>9.6999999999999993</v>
      </c>
      <c r="N143" s="478">
        <v>9</v>
      </c>
      <c r="O143" s="484">
        <v>9</v>
      </c>
      <c r="P143" s="568">
        <v>37.699999999999996</v>
      </c>
      <c r="Q143" s="528">
        <v>8.6999999999999993</v>
      </c>
      <c r="R143" s="478">
        <v>9</v>
      </c>
      <c r="S143" s="478">
        <v>8.8000000000000007</v>
      </c>
      <c r="T143" s="484">
        <v>9.4</v>
      </c>
      <c r="U143" s="568">
        <v>35.9</v>
      </c>
      <c r="V143" s="528">
        <v>10.9</v>
      </c>
      <c r="W143" s="478">
        <v>6.8</v>
      </c>
      <c r="X143" s="478">
        <v>9.6</v>
      </c>
      <c r="Y143" s="484">
        <v>9.4</v>
      </c>
      <c r="Z143" s="568">
        <v>36.699999999999996</v>
      </c>
      <c r="AA143" s="528">
        <v>10</v>
      </c>
      <c r="AB143" s="478">
        <v>10</v>
      </c>
      <c r="AC143" s="478">
        <v>10</v>
      </c>
      <c r="AD143" s="484">
        <v>10</v>
      </c>
      <c r="AE143" s="529">
        <v>40</v>
      </c>
      <c r="AF143" s="633">
        <v>10</v>
      </c>
    </row>
    <row r="144" spans="1:32" x14ac:dyDescent="0.2">
      <c r="A144" s="3" t="s">
        <v>6</v>
      </c>
      <c r="B144" s="528">
        <v>0</v>
      </c>
      <c r="C144" s="478">
        <v>0</v>
      </c>
      <c r="D144" s="478">
        <v>0</v>
      </c>
      <c r="E144" s="484">
        <v>0</v>
      </c>
      <c r="F144" s="529">
        <v>0</v>
      </c>
      <c r="G144" s="528">
        <v>0</v>
      </c>
      <c r="H144" s="478">
        <v>0</v>
      </c>
      <c r="I144" s="478">
        <v>0</v>
      </c>
      <c r="J144" s="484">
        <v>0</v>
      </c>
      <c r="K144" s="529">
        <v>0</v>
      </c>
      <c r="L144" s="528">
        <v>0</v>
      </c>
      <c r="M144" s="478">
        <v>0</v>
      </c>
      <c r="N144" s="478">
        <v>0</v>
      </c>
      <c r="O144" s="484">
        <v>0</v>
      </c>
      <c r="P144" s="568">
        <v>0</v>
      </c>
      <c r="Q144" s="528">
        <v>0</v>
      </c>
      <c r="R144" s="478">
        <v>0</v>
      </c>
      <c r="S144" s="478">
        <v>0</v>
      </c>
      <c r="T144" s="484">
        <v>0</v>
      </c>
      <c r="U144" s="568">
        <v>0</v>
      </c>
      <c r="V144" s="528">
        <v>0</v>
      </c>
      <c r="W144" s="478">
        <v>0</v>
      </c>
      <c r="X144" s="478">
        <v>0</v>
      </c>
      <c r="Y144" s="484">
        <v>0</v>
      </c>
      <c r="Z144" s="568">
        <v>0</v>
      </c>
      <c r="AA144" s="528">
        <v>0</v>
      </c>
      <c r="AB144" s="478">
        <v>-1</v>
      </c>
      <c r="AC144" s="478">
        <v>0</v>
      </c>
      <c r="AD144" s="484">
        <v>0</v>
      </c>
      <c r="AE144" s="529">
        <v>-1</v>
      </c>
      <c r="AF144" s="633">
        <v>0</v>
      </c>
    </row>
    <row r="145" spans="1:32" x14ac:dyDescent="0.2">
      <c r="A145" s="3" t="s">
        <v>17</v>
      </c>
      <c r="B145" s="659">
        <v>0.20000000000000018</v>
      </c>
      <c r="C145" s="659">
        <v>9.9999999999999867E-2</v>
      </c>
      <c r="D145" s="659">
        <v>0.19999999999999996</v>
      </c>
      <c r="E145" s="659">
        <v>0.1</v>
      </c>
      <c r="F145" s="529">
        <v>0.60000000000000053</v>
      </c>
      <c r="G145" s="659">
        <v>0.20000000000000018</v>
      </c>
      <c r="H145" s="659">
        <v>0.30000000000000004</v>
      </c>
      <c r="I145" s="659">
        <v>0.30000000000000004</v>
      </c>
      <c r="J145" s="659">
        <v>0.2</v>
      </c>
      <c r="K145" s="529">
        <v>1.0000000000000004</v>
      </c>
      <c r="L145" s="659">
        <v>0.2</v>
      </c>
      <c r="M145" s="659">
        <v>0.19999999999999996</v>
      </c>
      <c r="N145" s="659">
        <v>0.2</v>
      </c>
      <c r="O145" s="660">
        <v>0.20000000000000018</v>
      </c>
      <c r="P145" s="568">
        <v>0.80000000000000071</v>
      </c>
      <c r="Q145" s="671">
        <v>0.2</v>
      </c>
      <c r="R145" s="659">
        <v>0.1</v>
      </c>
      <c r="S145" s="659">
        <v>0.1</v>
      </c>
      <c r="T145" s="660">
        <v>0.1</v>
      </c>
      <c r="U145" s="617">
        <v>0.5</v>
      </c>
      <c r="V145" s="671">
        <v>0.1</v>
      </c>
      <c r="W145" s="659">
        <v>0.1</v>
      </c>
      <c r="X145" s="659">
        <v>0.1</v>
      </c>
      <c r="Y145" s="660">
        <v>0.1</v>
      </c>
      <c r="Z145" s="663">
        <v>0.4</v>
      </c>
      <c r="AA145" s="659">
        <v>0</v>
      </c>
      <c r="AB145" s="478">
        <v>1</v>
      </c>
      <c r="AC145" s="659">
        <v>0</v>
      </c>
      <c r="AD145" s="484">
        <v>1</v>
      </c>
      <c r="AE145" s="529">
        <v>2</v>
      </c>
      <c r="AF145" s="633">
        <v>1</v>
      </c>
    </row>
    <row r="146" spans="1:32" ht="6" customHeight="1" x14ac:dyDescent="0.2">
      <c r="A146" s="3"/>
      <c r="B146" s="534"/>
      <c r="C146" s="537"/>
      <c r="D146" s="537"/>
      <c r="E146" s="535"/>
      <c r="F146" s="536"/>
      <c r="G146" s="534"/>
      <c r="H146" s="537"/>
      <c r="I146" s="537"/>
      <c r="J146" s="535"/>
      <c r="K146" s="536"/>
      <c r="L146" s="534"/>
      <c r="M146" s="537"/>
      <c r="N146" s="537"/>
      <c r="O146" s="535"/>
      <c r="P146" s="570"/>
      <c r="Q146" s="534"/>
      <c r="R146" s="537"/>
      <c r="S146" s="566"/>
      <c r="T146" s="535"/>
      <c r="U146" s="570"/>
      <c r="V146" s="534"/>
      <c r="W146" s="566"/>
      <c r="X146" s="566"/>
      <c r="Y146" s="535"/>
      <c r="Z146" s="570"/>
      <c r="AA146" s="534"/>
      <c r="AB146" s="566"/>
      <c r="AC146" s="566"/>
      <c r="AD146" s="535"/>
      <c r="AE146" s="536"/>
      <c r="AF146" s="634"/>
    </row>
    <row r="147" spans="1:32" ht="14.1" customHeight="1" x14ac:dyDescent="0.2">
      <c r="A147" s="4" t="s">
        <v>7</v>
      </c>
      <c r="B147" s="546">
        <v>226.70000000000002</v>
      </c>
      <c r="C147" s="547">
        <v>202.10000000000002</v>
      </c>
      <c r="D147" s="547">
        <v>217.1</v>
      </c>
      <c r="E147" s="548">
        <v>228</v>
      </c>
      <c r="F147" s="549">
        <v>873.89999999999986</v>
      </c>
      <c r="G147" s="546">
        <v>223.9</v>
      </c>
      <c r="H147" s="547">
        <v>245.20000000000002</v>
      </c>
      <c r="I147" s="547">
        <v>243.7</v>
      </c>
      <c r="J147" s="548">
        <v>249.5</v>
      </c>
      <c r="K147" s="549">
        <v>962.3</v>
      </c>
      <c r="L147" s="546">
        <v>255.20000000000002</v>
      </c>
      <c r="M147" s="547">
        <v>261.30000000000007</v>
      </c>
      <c r="N147" s="547">
        <v>266.50000000000006</v>
      </c>
      <c r="O147" s="548">
        <v>276.20000000000005</v>
      </c>
      <c r="P147" s="572">
        <v>1059.1999999999998</v>
      </c>
      <c r="Q147" s="546">
        <v>282.5</v>
      </c>
      <c r="R147" s="547">
        <v>300.90000000000003</v>
      </c>
      <c r="S147" s="547">
        <v>310.60000000000002</v>
      </c>
      <c r="T147" s="548">
        <v>317.09999999999997</v>
      </c>
      <c r="U147" s="572">
        <v>1211.1000000000001</v>
      </c>
      <c r="V147" s="546">
        <v>329.90000000000003</v>
      </c>
      <c r="W147" s="547">
        <v>330.9</v>
      </c>
      <c r="X147" s="547">
        <v>342.70000000000005</v>
      </c>
      <c r="Y147" s="548">
        <v>338.20000000000005</v>
      </c>
      <c r="Z147" s="572">
        <v>1341.7</v>
      </c>
      <c r="AA147" s="546">
        <v>346</v>
      </c>
      <c r="AB147" s="547">
        <v>363</v>
      </c>
      <c r="AC147" s="547">
        <v>364</v>
      </c>
      <c r="AD147" s="548">
        <v>379</v>
      </c>
      <c r="AE147" s="549">
        <v>1452</v>
      </c>
      <c r="AF147" s="636">
        <v>387</v>
      </c>
    </row>
    <row r="148" spans="1:32" ht="6" customHeight="1" x14ac:dyDescent="0.2">
      <c r="A148" s="3"/>
      <c r="B148" s="528"/>
      <c r="C148" s="478"/>
      <c r="D148" s="478"/>
      <c r="E148" s="484"/>
      <c r="F148" s="529"/>
      <c r="G148" s="528"/>
      <c r="H148" s="478"/>
      <c r="I148" s="478"/>
      <c r="J148" s="484"/>
      <c r="K148" s="529"/>
      <c r="L148" s="528"/>
      <c r="M148" s="478"/>
      <c r="N148" s="478"/>
      <c r="O148" s="484"/>
      <c r="P148" s="568"/>
      <c r="Q148" s="528"/>
      <c r="R148" s="478"/>
      <c r="S148" s="478"/>
      <c r="T148" s="484"/>
      <c r="U148" s="568"/>
      <c r="V148" s="528"/>
      <c r="W148" s="478"/>
      <c r="X148" s="478"/>
      <c r="Y148" s="484"/>
      <c r="Z148" s="568"/>
      <c r="AA148" s="528"/>
      <c r="AB148" s="478"/>
      <c r="AC148" s="478"/>
      <c r="AD148" s="484"/>
      <c r="AE148" s="529"/>
      <c r="AF148" s="633"/>
    </row>
    <row r="149" spans="1:32" x14ac:dyDescent="0.2">
      <c r="A149" s="7" t="s">
        <v>14</v>
      </c>
      <c r="B149" s="528">
        <v>22.799999999999994</v>
      </c>
      <c r="C149" s="478">
        <v>21.099999999999959</v>
      </c>
      <c r="D149" s="478">
        <v>27.199999999999982</v>
      </c>
      <c r="E149" s="484">
        <v>28.399999999999984</v>
      </c>
      <c r="F149" s="529">
        <v>99.500000000000199</v>
      </c>
      <c r="G149" s="528">
        <v>28.799999999999994</v>
      </c>
      <c r="H149" s="478">
        <v>36.399999999999977</v>
      </c>
      <c r="I149" s="478">
        <v>36.900000000000027</v>
      </c>
      <c r="J149" s="484">
        <v>36.099999999999966</v>
      </c>
      <c r="K149" s="529">
        <v>138.1999999999999</v>
      </c>
      <c r="L149" s="528">
        <v>34.70000000000001</v>
      </c>
      <c r="M149" s="478">
        <v>40.70000000000001</v>
      </c>
      <c r="N149" s="478">
        <v>40.999999999999964</v>
      </c>
      <c r="O149" s="484">
        <v>46.599999999999945</v>
      </c>
      <c r="P149" s="568">
        <v>163.00000000000006</v>
      </c>
      <c r="Q149" s="528">
        <v>48.2</v>
      </c>
      <c r="R149" s="478">
        <v>52.59999999999998</v>
      </c>
      <c r="S149" s="478">
        <v>58.699999999999974</v>
      </c>
      <c r="T149" s="484">
        <v>62.000000000000057</v>
      </c>
      <c r="U149" s="568">
        <v>221.49999999999994</v>
      </c>
      <c r="V149" s="528">
        <v>61.699999999999989</v>
      </c>
      <c r="W149" s="478">
        <v>67.000000000000028</v>
      </c>
      <c r="X149" s="478">
        <v>67.199999999999932</v>
      </c>
      <c r="Y149" s="484">
        <v>67.199999999999946</v>
      </c>
      <c r="Z149" s="568">
        <v>263.09999999999997</v>
      </c>
      <c r="AA149" s="528">
        <v>67</v>
      </c>
      <c r="AB149" s="478">
        <v>72</v>
      </c>
      <c r="AC149" s="478">
        <v>78</v>
      </c>
      <c r="AD149" s="484">
        <v>79</v>
      </c>
      <c r="AE149" s="529">
        <v>295.995</v>
      </c>
      <c r="AF149" s="633">
        <v>83</v>
      </c>
    </row>
    <row r="150" spans="1:32" x14ac:dyDescent="0.2">
      <c r="A150" s="7" t="s">
        <v>11</v>
      </c>
      <c r="B150" s="528">
        <v>5.7</v>
      </c>
      <c r="C150" s="478">
        <v>5.4</v>
      </c>
      <c r="D150" s="478">
        <v>6.9</v>
      </c>
      <c r="E150" s="484">
        <v>6.9</v>
      </c>
      <c r="F150" s="529">
        <v>24.9</v>
      </c>
      <c r="G150" s="528">
        <v>7.3</v>
      </c>
      <c r="H150" s="478">
        <v>9.1999999999999993</v>
      </c>
      <c r="I150" s="478">
        <v>9.4</v>
      </c>
      <c r="J150" s="484">
        <v>9.1999999999999993</v>
      </c>
      <c r="K150" s="529">
        <v>35.1</v>
      </c>
      <c r="L150" s="528">
        <v>9.1</v>
      </c>
      <c r="M150" s="478">
        <v>10.6</v>
      </c>
      <c r="N150" s="478">
        <v>10.799999999999999</v>
      </c>
      <c r="O150" s="484">
        <v>12.299999999999999</v>
      </c>
      <c r="P150" s="568">
        <v>42.8</v>
      </c>
      <c r="Q150" s="528">
        <v>12.7</v>
      </c>
      <c r="R150" s="478">
        <v>14.1</v>
      </c>
      <c r="S150" s="478">
        <v>15.4</v>
      </c>
      <c r="T150" s="484">
        <v>16.399999999999999</v>
      </c>
      <c r="U150" s="568">
        <v>58.599999999999994</v>
      </c>
      <c r="V150" s="528">
        <v>16.3</v>
      </c>
      <c r="W150" s="478">
        <v>17.900000000000002</v>
      </c>
      <c r="X150" s="478">
        <v>18</v>
      </c>
      <c r="Y150" s="484">
        <v>17.5</v>
      </c>
      <c r="Z150" s="568">
        <v>69.7</v>
      </c>
      <c r="AA150" s="528">
        <v>18</v>
      </c>
      <c r="AB150" s="478">
        <v>18</v>
      </c>
      <c r="AC150" s="478">
        <v>21</v>
      </c>
      <c r="AD150" s="484">
        <v>21</v>
      </c>
      <c r="AE150" s="529">
        <v>78</v>
      </c>
      <c r="AF150" s="633">
        <v>22</v>
      </c>
    </row>
    <row r="151" spans="1:32" ht="6" customHeight="1" x14ac:dyDescent="0.2">
      <c r="A151" s="7"/>
      <c r="B151" s="534"/>
      <c r="C151" s="537"/>
      <c r="D151" s="537"/>
      <c r="E151" s="535"/>
      <c r="F151" s="536"/>
      <c r="G151" s="534"/>
      <c r="H151" s="537"/>
      <c r="I151" s="537"/>
      <c r="J151" s="535"/>
      <c r="K151" s="536"/>
      <c r="L151" s="534"/>
      <c r="M151" s="537"/>
      <c r="N151" s="537"/>
      <c r="O151" s="535"/>
      <c r="P151" s="570"/>
      <c r="Q151" s="534"/>
      <c r="R151" s="537"/>
      <c r="S151" s="566"/>
      <c r="T151" s="535"/>
      <c r="U151" s="570"/>
      <c r="V151" s="534"/>
      <c r="W151" s="566"/>
      <c r="X151" s="566"/>
      <c r="Y151" s="535"/>
      <c r="Z151" s="570"/>
      <c r="AA151" s="534"/>
      <c r="AB151" s="566"/>
      <c r="AC151" s="566"/>
      <c r="AD151" s="535"/>
      <c r="AE151" s="536"/>
      <c r="AF151" s="634"/>
    </row>
    <row r="152" spans="1:32" x14ac:dyDescent="0.2">
      <c r="A152" s="7" t="s">
        <v>15</v>
      </c>
      <c r="B152" s="528">
        <v>17.099999999999994</v>
      </c>
      <c r="C152" s="478">
        <v>15.699999999999958</v>
      </c>
      <c r="D152" s="478">
        <v>20.299999999999983</v>
      </c>
      <c r="E152" s="484">
        <v>21.499999999999986</v>
      </c>
      <c r="F152" s="529">
        <v>74.600000000000207</v>
      </c>
      <c r="G152" s="528">
        <v>21.499999999999993</v>
      </c>
      <c r="H152" s="478">
        <v>27.199999999999978</v>
      </c>
      <c r="I152" s="478">
        <v>27.500000000000028</v>
      </c>
      <c r="J152" s="484">
        <v>26.899999999999967</v>
      </c>
      <c r="K152" s="529">
        <v>103.09999999999991</v>
      </c>
      <c r="L152" s="528">
        <v>25.600000000000012</v>
      </c>
      <c r="M152" s="478">
        <v>30.100000000000012</v>
      </c>
      <c r="N152" s="478">
        <v>30.199999999999967</v>
      </c>
      <c r="O152" s="484">
        <v>34.29999999999994</v>
      </c>
      <c r="P152" s="568">
        <v>120.20000000000003</v>
      </c>
      <c r="Q152" s="528">
        <v>35.5</v>
      </c>
      <c r="R152" s="478">
        <v>38.499999999999972</v>
      </c>
      <c r="S152" s="478">
        <v>43.299999999999976</v>
      </c>
      <c r="T152" s="484">
        <v>45.600000000000051</v>
      </c>
      <c r="U152" s="568">
        <v>162.89999999999995</v>
      </c>
      <c r="V152" s="528">
        <v>45.399999999999991</v>
      </c>
      <c r="W152" s="478">
        <v>49.10000000000003</v>
      </c>
      <c r="X152" s="478">
        <v>49.199999999999932</v>
      </c>
      <c r="Y152" s="484">
        <v>49.699999999999946</v>
      </c>
      <c r="Z152" s="568">
        <v>193.39999999999998</v>
      </c>
      <c r="AA152" s="528">
        <v>49</v>
      </c>
      <c r="AB152" s="478">
        <v>54</v>
      </c>
      <c r="AC152" s="478">
        <v>57</v>
      </c>
      <c r="AD152" s="484">
        <v>58</v>
      </c>
      <c r="AE152" s="529">
        <v>216.995</v>
      </c>
      <c r="AF152" s="633">
        <v>61</v>
      </c>
    </row>
    <row r="153" spans="1:32" x14ac:dyDescent="0.2">
      <c r="A153" s="7" t="s">
        <v>15</v>
      </c>
      <c r="B153" s="528"/>
      <c r="C153" s="478"/>
      <c r="D153" s="478"/>
      <c r="E153" s="484"/>
      <c r="F153" s="529"/>
      <c r="G153" s="528"/>
      <c r="H153" s="478"/>
      <c r="I153" s="478"/>
      <c r="J153" s="484"/>
      <c r="K153" s="529"/>
      <c r="L153" s="528"/>
      <c r="M153" s="478"/>
      <c r="N153" s="478"/>
      <c r="O153" s="484"/>
      <c r="P153" s="568"/>
      <c r="Q153" s="528"/>
      <c r="R153" s="478"/>
      <c r="S153" s="478"/>
      <c r="T153" s="484"/>
      <c r="U153" s="568"/>
      <c r="V153" s="528"/>
      <c r="W153" s="478"/>
      <c r="X153" s="478"/>
      <c r="Y153" s="484"/>
      <c r="Z153" s="568"/>
      <c r="AA153" s="528"/>
      <c r="AB153" s="478"/>
      <c r="AC153" s="478"/>
      <c r="AD153" s="484"/>
      <c r="AE153" s="529"/>
      <c r="AF153" s="633"/>
    </row>
    <row r="154" spans="1:32" x14ac:dyDescent="0.2">
      <c r="A154" s="64" t="s">
        <v>79</v>
      </c>
      <c r="B154" s="528">
        <v>0</v>
      </c>
      <c r="C154" s="478">
        <v>0</v>
      </c>
      <c r="D154" s="478">
        <v>0</v>
      </c>
      <c r="E154" s="484">
        <v>0</v>
      </c>
      <c r="F154" s="529">
        <v>0</v>
      </c>
      <c r="G154" s="528">
        <v>0</v>
      </c>
      <c r="H154" s="478">
        <v>0</v>
      </c>
      <c r="I154" s="478">
        <v>0</v>
      </c>
      <c r="J154" s="484">
        <v>0</v>
      </c>
      <c r="K154" s="529">
        <v>0</v>
      </c>
      <c r="L154" s="528">
        <v>0</v>
      </c>
      <c r="M154" s="478">
        <v>0</v>
      </c>
      <c r="N154" s="478">
        <v>0</v>
      </c>
      <c r="O154" s="484">
        <v>0</v>
      </c>
      <c r="P154" s="568">
        <v>0</v>
      </c>
      <c r="Q154" s="528">
        <v>0</v>
      </c>
      <c r="R154" s="478">
        <v>0</v>
      </c>
      <c r="S154" s="478">
        <v>0</v>
      </c>
      <c r="T154" s="484">
        <v>0</v>
      </c>
      <c r="U154" s="568">
        <v>0</v>
      </c>
      <c r="V154" s="528">
        <v>0</v>
      </c>
      <c r="W154" s="478">
        <v>0</v>
      </c>
      <c r="X154" s="478">
        <v>0</v>
      </c>
      <c r="Y154" s="484">
        <v>0</v>
      </c>
      <c r="Z154" s="568">
        <v>0</v>
      </c>
      <c r="AA154" s="528">
        <v>0</v>
      </c>
      <c r="AB154" s="478">
        <v>0</v>
      </c>
      <c r="AC154" s="478">
        <v>0</v>
      </c>
      <c r="AD154" s="484">
        <v>0</v>
      </c>
      <c r="AE154" s="529">
        <v>0</v>
      </c>
      <c r="AF154" s="633">
        <v>0</v>
      </c>
    </row>
    <row r="155" spans="1:32" ht="6" customHeight="1" x14ac:dyDescent="0.2">
      <c r="A155" s="7"/>
      <c r="B155" s="534"/>
      <c r="C155" s="537"/>
      <c r="D155" s="537"/>
      <c r="E155" s="535"/>
      <c r="F155" s="536"/>
      <c r="G155" s="534"/>
      <c r="H155" s="537"/>
      <c r="I155" s="537"/>
      <c r="J155" s="535"/>
      <c r="K155" s="536"/>
      <c r="L155" s="534"/>
      <c r="M155" s="537"/>
      <c r="N155" s="537"/>
      <c r="O155" s="535"/>
      <c r="P155" s="570"/>
      <c r="Q155" s="534"/>
      <c r="R155" s="537"/>
      <c r="S155" s="566"/>
      <c r="T155" s="535"/>
      <c r="U155" s="570"/>
      <c r="V155" s="138"/>
      <c r="W155" s="479"/>
      <c r="X155" s="479"/>
      <c r="Y155" s="143"/>
      <c r="Z155" s="147"/>
      <c r="AA155" s="138"/>
      <c r="AB155" s="479"/>
      <c r="AC155" s="479"/>
      <c r="AD155" s="143"/>
      <c r="AE155" s="438"/>
      <c r="AF155" s="500"/>
    </row>
    <row r="156" spans="1:32" ht="12.75" customHeight="1" x14ac:dyDescent="0.2">
      <c r="A156" s="4" t="s">
        <v>15</v>
      </c>
      <c r="B156" s="137"/>
      <c r="C156" s="136"/>
      <c r="D156" s="136"/>
      <c r="E156" s="139"/>
      <c r="F156" s="436"/>
      <c r="G156" s="137"/>
      <c r="H156" s="136"/>
      <c r="I156" s="136"/>
      <c r="J156" s="139"/>
      <c r="K156" s="436"/>
      <c r="L156" s="137"/>
      <c r="M156" s="136"/>
      <c r="N156" s="136"/>
      <c r="O156" s="139"/>
      <c r="P156" s="82"/>
      <c r="Q156" s="137"/>
      <c r="R156" s="136"/>
      <c r="S156" s="136"/>
      <c r="T156" s="139"/>
      <c r="U156" s="82"/>
      <c r="V156" s="137"/>
      <c r="W156" s="136"/>
      <c r="X156" s="136"/>
      <c r="Y156" s="139"/>
      <c r="Z156" s="82"/>
      <c r="AA156" s="137"/>
      <c r="AB156" s="136"/>
      <c r="AC156" s="136"/>
      <c r="AD156" s="139"/>
      <c r="AE156" s="436"/>
      <c r="AF156" s="372"/>
    </row>
    <row r="157" spans="1:32" s="1" customFormat="1" ht="14.1" customHeight="1" thickBot="1" x14ac:dyDescent="0.25">
      <c r="A157" s="4" t="s">
        <v>80</v>
      </c>
      <c r="B157" s="550">
        <v>17.099999999999994</v>
      </c>
      <c r="C157" s="551">
        <v>15.699999999999958</v>
      </c>
      <c r="D157" s="551">
        <v>20.299999999999983</v>
      </c>
      <c r="E157" s="552">
        <v>21.499999999999986</v>
      </c>
      <c r="F157" s="553">
        <v>74.600000000000207</v>
      </c>
      <c r="G157" s="550">
        <v>21.499999999999993</v>
      </c>
      <c r="H157" s="551">
        <v>27.199999999999978</v>
      </c>
      <c r="I157" s="551">
        <v>27.500000000000028</v>
      </c>
      <c r="J157" s="552">
        <v>26.899999999999967</v>
      </c>
      <c r="K157" s="553">
        <v>103.09999999999991</v>
      </c>
      <c r="L157" s="550">
        <v>25.600000000000012</v>
      </c>
      <c r="M157" s="551">
        <v>30.100000000000012</v>
      </c>
      <c r="N157" s="551">
        <v>30.199999999999967</v>
      </c>
      <c r="O157" s="552">
        <v>34.29999999999994</v>
      </c>
      <c r="P157" s="573">
        <v>120.20000000000003</v>
      </c>
      <c r="Q157" s="550">
        <v>35.5</v>
      </c>
      <c r="R157" s="551">
        <v>38.499999999999972</v>
      </c>
      <c r="S157" s="551">
        <v>43.299999999999976</v>
      </c>
      <c r="T157" s="552">
        <v>45.600000000000051</v>
      </c>
      <c r="U157" s="573">
        <v>162.89999999999995</v>
      </c>
      <c r="V157" s="550">
        <v>45.399999999999991</v>
      </c>
      <c r="W157" s="551">
        <v>49.10000000000003</v>
      </c>
      <c r="X157" s="551">
        <v>49.199999999999932</v>
      </c>
      <c r="Y157" s="552">
        <v>49.699999999999946</v>
      </c>
      <c r="Z157" s="573">
        <v>193.39999999999998</v>
      </c>
      <c r="AA157" s="550">
        <v>49</v>
      </c>
      <c r="AB157" s="551">
        <v>54</v>
      </c>
      <c r="AC157" s="551">
        <v>57</v>
      </c>
      <c r="AD157" s="552">
        <v>58</v>
      </c>
      <c r="AE157" s="553">
        <v>216.995</v>
      </c>
      <c r="AF157" s="637">
        <v>61</v>
      </c>
    </row>
    <row r="158" spans="1:32" ht="6" customHeight="1" thickTop="1" x14ac:dyDescent="0.2">
      <c r="A158" s="3"/>
      <c r="B158" s="74"/>
      <c r="C158" s="71"/>
      <c r="D158" s="71"/>
      <c r="E158" s="115"/>
      <c r="F158" s="449"/>
      <c r="G158" s="74"/>
      <c r="H158" s="71"/>
      <c r="I158" s="71"/>
      <c r="J158" s="115"/>
      <c r="K158" s="449"/>
      <c r="L158" s="74"/>
      <c r="M158" s="71"/>
      <c r="N158" s="71"/>
      <c r="O158" s="115"/>
      <c r="P158" s="86"/>
      <c r="Q158" s="74"/>
      <c r="R158" s="71"/>
      <c r="S158" s="71"/>
      <c r="T158" s="115"/>
      <c r="U158" s="86"/>
      <c r="V158" s="74"/>
      <c r="W158" s="71"/>
      <c r="X158" s="71"/>
      <c r="Y158" s="115"/>
      <c r="Z158" s="86"/>
      <c r="AA158" s="74"/>
      <c r="AB158" s="71"/>
      <c r="AC158" s="71"/>
      <c r="AD158" s="115"/>
      <c r="AE158" s="449"/>
      <c r="AF158" s="510"/>
    </row>
    <row r="159" spans="1:32" x14ac:dyDescent="0.2">
      <c r="A159" s="7" t="s">
        <v>16</v>
      </c>
      <c r="B159" s="259">
        <v>0.09</v>
      </c>
      <c r="C159" s="257">
        <v>0.08</v>
      </c>
      <c r="D159" s="257">
        <v>0.1</v>
      </c>
      <c r="E159" s="267">
        <v>0.11</v>
      </c>
      <c r="F159" s="440">
        <v>0.38</v>
      </c>
      <c r="G159" s="259">
        <v>0.11</v>
      </c>
      <c r="H159" s="257">
        <v>0.13</v>
      </c>
      <c r="I159" s="257">
        <v>0.13</v>
      </c>
      <c r="J159" s="267">
        <v>0.124</v>
      </c>
      <c r="K159" s="440">
        <v>0.49399999999999999</v>
      </c>
      <c r="L159" s="259">
        <v>0.12</v>
      </c>
      <c r="M159" s="257">
        <v>0.14000000000000001</v>
      </c>
      <c r="N159" s="257">
        <v>0.14000000000000001</v>
      </c>
      <c r="O159" s="267">
        <v>0.16</v>
      </c>
      <c r="P159" s="87">
        <v>0.56000000000000005</v>
      </c>
      <c r="Q159" s="259">
        <v>0.16</v>
      </c>
      <c r="R159" s="257">
        <v>0.18</v>
      </c>
      <c r="S159" s="257">
        <v>0.2</v>
      </c>
      <c r="T159" s="267">
        <v>0.21</v>
      </c>
      <c r="U159" s="87">
        <v>0.74</v>
      </c>
      <c r="V159" s="259">
        <v>0.2</v>
      </c>
      <c r="W159" s="257">
        <v>0.22</v>
      </c>
      <c r="X159" s="257">
        <v>0.22</v>
      </c>
      <c r="Y159" s="267">
        <v>0.22</v>
      </c>
      <c r="Z159" s="87">
        <v>0.86</v>
      </c>
      <c r="AA159" s="259">
        <v>0.19</v>
      </c>
      <c r="AB159" s="257">
        <v>0.20399999999999999</v>
      </c>
      <c r="AC159" s="257">
        <v>0.22</v>
      </c>
      <c r="AD159" s="267">
        <v>0.22</v>
      </c>
      <c r="AE159" s="440">
        <v>0.83</v>
      </c>
      <c r="AF159" s="502">
        <v>0.23</v>
      </c>
    </row>
    <row r="160" spans="1:32" ht="13.15" customHeight="1" x14ac:dyDescent="0.2">
      <c r="A160" s="7" t="s">
        <v>42</v>
      </c>
      <c r="B160" s="260">
        <v>0</v>
      </c>
      <c r="C160" s="254">
        <v>-7.0000000000000007E-2</v>
      </c>
      <c r="D160" s="254">
        <v>0</v>
      </c>
      <c r="E160" s="268">
        <v>0.1</v>
      </c>
      <c r="F160" s="441">
        <v>-0.03</v>
      </c>
      <c r="G160" s="260">
        <v>0.22</v>
      </c>
      <c r="H160" s="254">
        <v>0.63</v>
      </c>
      <c r="I160" s="254">
        <v>0.3</v>
      </c>
      <c r="J160" s="268">
        <v>0.09</v>
      </c>
      <c r="K160" s="441">
        <v>0.28999999999999998</v>
      </c>
      <c r="L160" s="260">
        <v>0.09</v>
      </c>
      <c r="M160" s="254">
        <v>0.08</v>
      </c>
      <c r="N160" s="254">
        <v>0.08</v>
      </c>
      <c r="O160" s="268">
        <v>0.28999999999999998</v>
      </c>
      <c r="P160" s="261">
        <v>0.13</v>
      </c>
      <c r="Q160" s="260">
        <v>0.33</v>
      </c>
      <c r="R160" s="254">
        <v>0.28999999999999998</v>
      </c>
      <c r="S160" s="254">
        <v>0.43</v>
      </c>
      <c r="T160" s="268">
        <v>0.31</v>
      </c>
      <c r="U160" s="261">
        <v>0.32</v>
      </c>
      <c r="V160" s="260">
        <v>0.25</v>
      </c>
      <c r="W160" s="254">
        <v>0.22</v>
      </c>
      <c r="X160" s="254">
        <v>0.1</v>
      </c>
      <c r="Y160" s="268">
        <v>0.05</v>
      </c>
      <c r="Z160" s="261">
        <v>0.16</v>
      </c>
      <c r="AA160" s="260">
        <v>-0.05</v>
      </c>
      <c r="AB160" s="254">
        <v>-7.0000000000000007E-2</v>
      </c>
      <c r="AC160" s="254">
        <v>0</v>
      </c>
      <c r="AD160" s="268">
        <v>0</v>
      </c>
      <c r="AE160" s="261">
        <v>-0.03</v>
      </c>
      <c r="AF160" s="503">
        <v>0.21</v>
      </c>
    </row>
    <row r="161" spans="1:32" ht="13.15" customHeight="1" x14ac:dyDescent="0.2">
      <c r="A161" s="64" t="s">
        <v>172</v>
      </c>
      <c r="B161" s="260">
        <v>4.3299999999999998E-2</v>
      </c>
      <c r="C161" s="254">
        <v>-8.7099999999999997E-2</v>
      </c>
      <c r="D161" s="254">
        <v>-4.3900000000000002E-2</v>
      </c>
      <c r="E161" s="268">
        <v>6.4999999999999997E-3</v>
      </c>
      <c r="F161" s="441">
        <v>-2.06E-2</v>
      </c>
      <c r="G161" s="260">
        <v>4.0099999999999997E-2</v>
      </c>
      <c r="H161" s="254">
        <v>0.28349999999999997</v>
      </c>
      <c r="I161" s="254">
        <v>0.2235</v>
      </c>
      <c r="J161" s="268">
        <v>0.17510000000000001</v>
      </c>
      <c r="K161" s="441">
        <v>0.1774</v>
      </c>
      <c r="L161" s="260">
        <v>0.17610000000000001</v>
      </c>
      <c r="M161" s="254">
        <v>9.1899999999999996E-2</v>
      </c>
      <c r="N161" s="254">
        <v>0.1109</v>
      </c>
      <c r="O161" s="268">
        <v>0.13919999999999999</v>
      </c>
      <c r="P161" s="261">
        <v>0.12839999999999999</v>
      </c>
      <c r="Q161" s="260">
        <v>0.1482</v>
      </c>
      <c r="R161" s="254">
        <v>0.19109999999999999</v>
      </c>
      <c r="S161" s="254">
        <v>0.2011</v>
      </c>
      <c r="T161" s="268">
        <v>0.17469999999999999</v>
      </c>
      <c r="U161" s="261">
        <v>0.17910000000000001</v>
      </c>
      <c r="V161" s="260">
        <v>0.18659999999999999</v>
      </c>
      <c r="W161" s="254">
        <v>0.12559999999999999</v>
      </c>
      <c r="X161" s="254">
        <v>0.11700000000000001</v>
      </c>
      <c r="Y161" s="268">
        <v>8.5500000000000007E-2</v>
      </c>
      <c r="Z161" s="261">
        <v>0.12690000000000001</v>
      </c>
      <c r="AA161" s="260">
        <v>5.9499999999999997E-2</v>
      </c>
      <c r="AB161" s="254">
        <v>9.3399999999999997E-2</v>
      </c>
      <c r="AC161" s="254">
        <v>8.77E-2</v>
      </c>
      <c r="AD161" s="268">
        <v>0.12620000000000001</v>
      </c>
      <c r="AE161" s="441">
        <v>9.1999999999999998E-2</v>
      </c>
      <c r="AF161" s="503">
        <v>0.1444</v>
      </c>
    </row>
    <row r="162" spans="1:32" x14ac:dyDescent="0.2">
      <c r="A162" s="126" t="s">
        <v>166</v>
      </c>
      <c r="B162" s="400">
        <v>0.04</v>
      </c>
      <c r="C162" s="361">
        <v>-0.1</v>
      </c>
      <c r="D162" s="361">
        <v>-0.05</v>
      </c>
      <c r="E162" s="428">
        <v>0</v>
      </c>
      <c r="F162" s="443">
        <v>-0.03</v>
      </c>
      <c r="G162" s="400">
        <v>0.01</v>
      </c>
      <c r="H162" s="361">
        <v>0.2</v>
      </c>
      <c r="I162" s="361">
        <v>0.17</v>
      </c>
      <c r="J162" s="428">
        <v>0.13</v>
      </c>
      <c r="K162" s="443">
        <v>0.12</v>
      </c>
      <c r="L162" s="400">
        <v>0.15</v>
      </c>
      <c r="M162" s="361">
        <v>0.1</v>
      </c>
      <c r="N162" s="361">
        <v>0.12</v>
      </c>
      <c r="O162" s="428">
        <v>0.16</v>
      </c>
      <c r="P162" s="262">
        <v>0.13</v>
      </c>
      <c r="Q162" s="400">
        <v>0.14000000000000001</v>
      </c>
      <c r="R162" s="361">
        <v>0.18</v>
      </c>
      <c r="S162" s="361">
        <v>0.18</v>
      </c>
      <c r="T162" s="428">
        <v>0.13</v>
      </c>
      <c r="U162" s="262">
        <v>0.16</v>
      </c>
      <c r="V162" s="400">
        <v>0.13</v>
      </c>
      <c r="W162" s="361">
        <v>0.08</v>
      </c>
      <c r="X162" s="361">
        <v>0.06</v>
      </c>
      <c r="Y162" s="428">
        <v>0.06</v>
      </c>
      <c r="Z162" s="262">
        <v>0.08</v>
      </c>
      <c r="AA162" s="400">
        <v>0.04</v>
      </c>
      <c r="AB162" s="361">
        <v>0.06</v>
      </c>
      <c r="AC162" s="361">
        <v>7.0000000000000007E-2</v>
      </c>
      <c r="AD162" s="428">
        <v>7.0000000000000007E-2</v>
      </c>
      <c r="AE162" s="443">
        <v>0.06</v>
      </c>
      <c r="AF162" s="505">
        <v>0.1</v>
      </c>
    </row>
    <row r="163" spans="1:32" x14ac:dyDescent="0.2">
      <c r="A163" s="64" t="s">
        <v>119</v>
      </c>
      <c r="B163" s="400">
        <v>0.61660000000000004</v>
      </c>
      <c r="C163" s="361">
        <v>0.63519999999999999</v>
      </c>
      <c r="D163" s="361">
        <v>0.62949999999999995</v>
      </c>
      <c r="E163" s="428">
        <v>0.60350000000000004</v>
      </c>
      <c r="F163" s="443">
        <v>0.62070000000000003</v>
      </c>
      <c r="G163" s="400">
        <v>0.6069</v>
      </c>
      <c r="H163" s="361">
        <v>0.59330000000000005</v>
      </c>
      <c r="I163" s="361">
        <v>0.59719999999999995</v>
      </c>
      <c r="J163" s="428">
        <v>0.59340000000000004</v>
      </c>
      <c r="K163" s="443">
        <v>0.59740000000000004</v>
      </c>
      <c r="L163" s="400">
        <v>0.61099999999999999</v>
      </c>
      <c r="M163" s="361">
        <v>0.5927</v>
      </c>
      <c r="N163" s="361">
        <v>0.61050000000000004</v>
      </c>
      <c r="O163" s="428">
        <v>0.6048</v>
      </c>
      <c r="P163" s="262">
        <v>0.60470000000000002</v>
      </c>
      <c r="Q163" s="400">
        <v>0.60070000000000001</v>
      </c>
      <c r="R163" s="361">
        <v>0.59499999999999997</v>
      </c>
      <c r="S163" s="361">
        <v>0.60019999999999996</v>
      </c>
      <c r="T163" s="428">
        <v>0.60680000000000001</v>
      </c>
      <c r="U163" s="262">
        <v>0.6008</v>
      </c>
      <c r="V163" s="400">
        <v>0.60170000000000001</v>
      </c>
      <c r="W163" s="361">
        <v>0.60860000000000003</v>
      </c>
      <c r="X163" s="361">
        <v>0.60360000000000003</v>
      </c>
      <c r="Y163" s="428">
        <v>0.60209999999999997</v>
      </c>
      <c r="Z163" s="262">
        <v>0.60399999999999998</v>
      </c>
      <c r="AA163" s="400">
        <v>0.60699999999999998</v>
      </c>
      <c r="AB163" s="361">
        <v>0.60970000000000002</v>
      </c>
      <c r="AC163" s="361">
        <v>0.59699999999999998</v>
      </c>
      <c r="AD163" s="428">
        <v>0.60580000000000001</v>
      </c>
      <c r="AE163" s="443">
        <v>0.6048</v>
      </c>
      <c r="AF163" s="505">
        <v>0.60050000000000003</v>
      </c>
    </row>
    <row r="164" spans="1:32" x14ac:dyDescent="0.2">
      <c r="A164" s="64" t="s">
        <v>120</v>
      </c>
      <c r="B164" s="400">
        <v>0.2167</v>
      </c>
      <c r="C164" s="361">
        <v>0.18920000000000001</v>
      </c>
      <c r="D164" s="361">
        <v>0.17660000000000001</v>
      </c>
      <c r="E164" s="428">
        <v>0.20519999999999999</v>
      </c>
      <c r="F164" s="443">
        <v>0.19739999999999999</v>
      </c>
      <c r="G164" s="400">
        <v>0.20930000000000001</v>
      </c>
      <c r="H164" s="361">
        <v>0.20949999999999999</v>
      </c>
      <c r="I164" s="361">
        <v>0.20810000000000001</v>
      </c>
      <c r="J164" s="428">
        <v>0.22020000000000001</v>
      </c>
      <c r="K164" s="443">
        <v>0.21190000000000001</v>
      </c>
      <c r="L164" s="400">
        <v>0.2157</v>
      </c>
      <c r="M164" s="361">
        <v>0.218</v>
      </c>
      <c r="N164" s="361">
        <v>0.20730000000000001</v>
      </c>
      <c r="O164" s="428">
        <v>0.2026</v>
      </c>
      <c r="P164" s="262">
        <v>0.2107</v>
      </c>
      <c r="Q164" s="400">
        <v>0.2074</v>
      </c>
      <c r="R164" s="361">
        <v>0.21129999999999999</v>
      </c>
      <c r="S164" s="361">
        <v>0.19550000000000001</v>
      </c>
      <c r="T164" s="428">
        <v>0.18310000000000001</v>
      </c>
      <c r="U164" s="262">
        <v>0.19889999999999999</v>
      </c>
      <c r="V164" s="400">
        <v>0.19239999999999999</v>
      </c>
      <c r="W164" s="361">
        <v>0.1852</v>
      </c>
      <c r="X164" s="361">
        <v>0.1883</v>
      </c>
      <c r="Y164" s="428">
        <v>0.1903</v>
      </c>
      <c r="Z164" s="262">
        <v>0.189</v>
      </c>
      <c r="AA164" s="400">
        <v>0.18720000000000001</v>
      </c>
      <c r="AB164" s="361">
        <v>0.18110000000000001</v>
      </c>
      <c r="AC164" s="361">
        <v>0.18410000000000001</v>
      </c>
      <c r="AD164" s="428">
        <v>0.1779</v>
      </c>
      <c r="AE164" s="443">
        <v>0.18240000000000001</v>
      </c>
      <c r="AF164" s="505">
        <v>0.1799</v>
      </c>
    </row>
    <row r="165" spans="1:32" x14ac:dyDescent="0.2">
      <c r="A165" s="3" t="s">
        <v>8</v>
      </c>
      <c r="B165" s="260">
        <v>0.25</v>
      </c>
      <c r="C165" s="254">
        <v>0.25590000000000002</v>
      </c>
      <c r="D165" s="254">
        <v>0.25369999999999998</v>
      </c>
      <c r="E165" s="268">
        <v>0.24299999999999999</v>
      </c>
      <c r="F165" s="441">
        <v>0.25030000000000002</v>
      </c>
      <c r="G165" s="260">
        <v>0.2535</v>
      </c>
      <c r="H165" s="254">
        <v>0.25269999999999998</v>
      </c>
      <c r="I165" s="254">
        <v>0.25469999999999998</v>
      </c>
      <c r="J165" s="268">
        <v>0.25480000000000003</v>
      </c>
      <c r="K165" s="441">
        <v>0.254</v>
      </c>
      <c r="L165" s="260">
        <v>0.26219999999999999</v>
      </c>
      <c r="M165" s="254">
        <v>0.26040000000000002</v>
      </c>
      <c r="N165" s="254">
        <v>0.26340000000000002</v>
      </c>
      <c r="O165" s="268">
        <v>0.26390000000000002</v>
      </c>
      <c r="P165" s="261">
        <v>0.2626</v>
      </c>
      <c r="Q165" s="260">
        <v>0.26350000000000001</v>
      </c>
      <c r="R165" s="254">
        <v>0.2681</v>
      </c>
      <c r="S165" s="254">
        <v>0.26240000000000002</v>
      </c>
      <c r="T165" s="268">
        <v>0.26450000000000001</v>
      </c>
      <c r="U165" s="261">
        <v>0.2646</v>
      </c>
      <c r="V165" s="260">
        <v>0.26419999999999999</v>
      </c>
      <c r="W165" s="254">
        <v>0.26719999999999999</v>
      </c>
      <c r="X165" s="254">
        <v>0.26790000000000003</v>
      </c>
      <c r="Y165" s="268">
        <v>0.26040000000000002</v>
      </c>
      <c r="Z165" s="261">
        <v>0.26490000000000002</v>
      </c>
      <c r="AA165" s="260">
        <v>0.26869999999999999</v>
      </c>
      <c r="AB165" s="254">
        <v>0.25</v>
      </c>
      <c r="AC165" s="254">
        <v>0.26919999999999999</v>
      </c>
      <c r="AD165" s="268">
        <v>0.27579999999999999</v>
      </c>
      <c r="AE165" s="441">
        <v>0.26350000000000001</v>
      </c>
      <c r="AF165" s="503">
        <v>0.2651</v>
      </c>
    </row>
    <row r="166" spans="1:32" ht="6" customHeight="1" x14ac:dyDescent="0.2">
      <c r="A166" s="3"/>
      <c r="B166" s="260"/>
      <c r="C166" s="254"/>
      <c r="D166" s="254"/>
      <c r="E166" s="268"/>
      <c r="F166" s="441"/>
      <c r="G166" s="260"/>
      <c r="H166" s="254"/>
      <c r="I166" s="254"/>
      <c r="J166" s="268"/>
      <c r="K166" s="441"/>
      <c r="L166" s="260"/>
      <c r="M166" s="254"/>
      <c r="N166" s="254"/>
      <c r="O166" s="268"/>
      <c r="P166" s="261"/>
      <c r="Q166" s="260"/>
      <c r="R166" s="254"/>
      <c r="S166" s="254"/>
      <c r="T166" s="268"/>
      <c r="U166" s="261"/>
      <c r="V166" s="260"/>
      <c r="W166" s="254"/>
      <c r="X166" s="254"/>
      <c r="Y166" s="268"/>
      <c r="Z166" s="261"/>
      <c r="AA166" s="260"/>
      <c r="AB166" s="254"/>
      <c r="AC166" s="254"/>
      <c r="AD166" s="268"/>
      <c r="AE166" s="441"/>
      <c r="AF166" s="503"/>
    </row>
    <row r="167" spans="1:32" ht="15.6" customHeight="1" x14ac:dyDescent="0.25">
      <c r="A167" s="15" t="s">
        <v>9</v>
      </c>
      <c r="B167" s="260"/>
      <c r="C167" s="254"/>
      <c r="D167" s="254"/>
      <c r="E167" s="268"/>
      <c r="F167" s="441"/>
      <c r="G167" s="260"/>
      <c r="H167" s="254"/>
      <c r="I167" s="254"/>
      <c r="J167" s="268"/>
      <c r="K167" s="441"/>
      <c r="L167" s="260"/>
      <c r="M167" s="254"/>
      <c r="N167" s="254"/>
      <c r="O167" s="268"/>
      <c r="P167" s="261"/>
      <c r="Q167" s="260"/>
      <c r="R167" s="254"/>
      <c r="S167" s="254"/>
      <c r="T167" s="268"/>
      <c r="U167" s="261"/>
      <c r="V167" s="260"/>
      <c r="W167" s="254"/>
      <c r="X167" s="254"/>
      <c r="Y167" s="268"/>
      <c r="Z167" s="261"/>
      <c r="AA167" s="260"/>
      <c r="AB167" s="254"/>
      <c r="AC167" s="254"/>
      <c r="AD167" s="268"/>
      <c r="AE167" s="441"/>
      <c r="AF167" s="503"/>
    </row>
    <row r="168" spans="1:32" ht="6" customHeight="1" x14ac:dyDescent="0.2">
      <c r="A168" s="3"/>
      <c r="B168" s="110"/>
      <c r="C168" s="72"/>
      <c r="D168" s="72"/>
      <c r="E168" s="426"/>
      <c r="F168" s="434"/>
      <c r="G168" s="110"/>
      <c r="H168" s="72"/>
      <c r="I168" s="72"/>
      <c r="J168" s="426"/>
      <c r="K168" s="434"/>
      <c r="L168" s="110"/>
      <c r="M168" s="72"/>
      <c r="N168" s="72"/>
      <c r="O168" s="426"/>
      <c r="P168" s="88"/>
      <c r="Q168" s="110"/>
      <c r="R168" s="72"/>
      <c r="S168" s="72"/>
      <c r="T168" s="426"/>
      <c r="U168" s="88"/>
      <c r="V168" s="110"/>
      <c r="W168" s="72"/>
      <c r="X168" s="72"/>
      <c r="Y168" s="426"/>
      <c r="Z168" s="88"/>
      <c r="AA168" s="110"/>
      <c r="AB168" s="72"/>
      <c r="AC168" s="72"/>
      <c r="AD168" s="426"/>
      <c r="AE168" s="434"/>
      <c r="AF168" s="497"/>
    </row>
    <row r="169" spans="1:32" ht="13.15" customHeight="1" x14ac:dyDescent="0.2">
      <c r="A169" s="3" t="s">
        <v>12</v>
      </c>
      <c r="B169" s="399">
        <v>193239</v>
      </c>
      <c r="C169" s="362">
        <v>194050</v>
      </c>
      <c r="D169" s="362">
        <v>196345</v>
      </c>
      <c r="E169" s="451">
        <v>197420</v>
      </c>
      <c r="F169" s="452">
        <v>195048</v>
      </c>
      <c r="G169" s="399">
        <v>199076</v>
      </c>
      <c r="H169" s="362">
        <v>205826</v>
      </c>
      <c r="I169" s="362">
        <v>211498</v>
      </c>
      <c r="J169" s="451">
        <v>212864</v>
      </c>
      <c r="K169" s="452">
        <v>207346</v>
      </c>
      <c r="L169" s="399">
        <v>213519</v>
      </c>
      <c r="M169" s="362">
        <v>214346</v>
      </c>
      <c r="N169" s="362">
        <v>214965</v>
      </c>
      <c r="O169" s="451">
        <v>215831</v>
      </c>
      <c r="P169" s="90">
        <v>214667</v>
      </c>
      <c r="Q169" s="399">
        <v>216951</v>
      </c>
      <c r="R169" s="362">
        <v>219049</v>
      </c>
      <c r="S169" s="362">
        <v>220203</v>
      </c>
      <c r="T169" s="451">
        <v>221104</v>
      </c>
      <c r="U169" s="90">
        <v>219358</v>
      </c>
      <c r="V169" s="399">
        <v>221957</v>
      </c>
      <c r="W169" s="362">
        <v>222854</v>
      </c>
      <c r="X169" s="362">
        <v>223886</v>
      </c>
      <c r="Y169" s="451">
        <v>231059</v>
      </c>
      <c r="Z169" s="90">
        <v>224966</v>
      </c>
      <c r="AA169" s="399">
        <v>259421</v>
      </c>
      <c r="AB169" s="362">
        <v>260435</v>
      </c>
      <c r="AC169" s="362">
        <v>260408</v>
      </c>
      <c r="AD169" s="451">
        <v>260258</v>
      </c>
      <c r="AE169" s="452">
        <v>260134</v>
      </c>
      <c r="AF169" s="513">
        <v>259816</v>
      </c>
    </row>
    <row r="170" spans="1:32" x14ac:dyDescent="0.2">
      <c r="A170" s="3" t="s">
        <v>56</v>
      </c>
      <c r="B170" s="401">
        <v>0</v>
      </c>
      <c r="C170" s="363">
        <v>0</v>
      </c>
      <c r="D170" s="363">
        <v>0</v>
      </c>
      <c r="E170" s="429">
        <v>0</v>
      </c>
      <c r="F170" s="444">
        <v>0</v>
      </c>
      <c r="G170" s="401">
        <v>1</v>
      </c>
      <c r="H170" s="363">
        <v>1</v>
      </c>
      <c r="I170" s="363">
        <v>0</v>
      </c>
      <c r="J170" s="429">
        <v>0</v>
      </c>
      <c r="K170" s="444">
        <v>2</v>
      </c>
      <c r="L170" s="401">
        <v>0</v>
      </c>
      <c r="M170" s="363">
        <v>1</v>
      </c>
      <c r="N170" s="363">
        <v>0</v>
      </c>
      <c r="O170" s="429">
        <v>0</v>
      </c>
      <c r="P170" s="89">
        <v>1</v>
      </c>
      <c r="Q170" s="401">
        <v>0</v>
      </c>
      <c r="R170" s="363">
        <v>0</v>
      </c>
      <c r="S170" s="363">
        <v>0</v>
      </c>
      <c r="T170" s="429">
        <v>1</v>
      </c>
      <c r="U170" s="89">
        <v>1</v>
      </c>
      <c r="V170" s="401">
        <v>0</v>
      </c>
      <c r="W170" s="363">
        <v>0</v>
      </c>
      <c r="X170" s="363">
        <v>1</v>
      </c>
      <c r="Y170" s="429">
        <v>1</v>
      </c>
      <c r="Z170" s="89">
        <v>2</v>
      </c>
      <c r="AA170" s="401">
        <v>1</v>
      </c>
      <c r="AB170" s="363">
        <v>0</v>
      </c>
      <c r="AC170" s="363">
        <v>0</v>
      </c>
      <c r="AD170" s="429">
        <v>1</v>
      </c>
      <c r="AE170" s="444">
        <v>2</v>
      </c>
      <c r="AF170" s="506">
        <v>1</v>
      </c>
    </row>
    <row r="171" spans="1:32" x14ac:dyDescent="0.2">
      <c r="A171" s="3" t="s">
        <v>57</v>
      </c>
      <c r="B171" s="562">
        <v>0</v>
      </c>
      <c r="C171" s="563">
        <v>0</v>
      </c>
      <c r="D171" s="563">
        <v>0</v>
      </c>
      <c r="E171" s="564">
        <v>0</v>
      </c>
      <c r="F171" s="565">
        <v>0</v>
      </c>
      <c r="G171" s="562">
        <v>14</v>
      </c>
      <c r="H171" s="563">
        <v>35.999999999999993</v>
      </c>
      <c r="I171" s="563">
        <v>0</v>
      </c>
      <c r="J171" s="564">
        <v>0</v>
      </c>
      <c r="K171" s="565">
        <v>50</v>
      </c>
      <c r="L171" s="562">
        <v>0</v>
      </c>
      <c r="M171" s="563">
        <v>2.5</v>
      </c>
      <c r="N171" s="563">
        <v>0</v>
      </c>
      <c r="O171" s="564">
        <v>0</v>
      </c>
      <c r="P171" s="574">
        <v>2.5</v>
      </c>
      <c r="Q171" s="562">
        <v>0</v>
      </c>
      <c r="R171" s="563">
        <v>0</v>
      </c>
      <c r="S171" s="563">
        <v>0</v>
      </c>
      <c r="T171" s="564">
        <v>59.100000000000023</v>
      </c>
      <c r="U171" s="574">
        <v>59.100000000000023</v>
      </c>
      <c r="V171" s="562">
        <v>0</v>
      </c>
      <c r="W171" s="563">
        <v>0</v>
      </c>
      <c r="X171" s="563">
        <v>14</v>
      </c>
      <c r="Y171" s="564">
        <v>9.9000000000000057</v>
      </c>
      <c r="Z171" s="574">
        <v>23.900000000000034</v>
      </c>
      <c r="AA171" s="562">
        <v>37.900000000000006</v>
      </c>
      <c r="AB171" s="563">
        <v>-0.19999999999998863</v>
      </c>
      <c r="AC171" s="563">
        <v>0</v>
      </c>
      <c r="AD171" s="564">
        <v>16.300000000000011</v>
      </c>
      <c r="AE171" s="565">
        <v>54</v>
      </c>
      <c r="AF171" s="641">
        <v>10</v>
      </c>
    </row>
    <row r="172" spans="1:32" ht="13.15" customHeight="1" x14ac:dyDescent="0.2">
      <c r="A172" s="3" t="s">
        <v>75</v>
      </c>
      <c r="B172" s="399">
        <v>6845</v>
      </c>
      <c r="C172" s="362">
        <v>6438</v>
      </c>
      <c r="D172" s="362">
        <v>6308</v>
      </c>
      <c r="E172" s="451">
        <v>6378</v>
      </c>
      <c r="F172" s="452"/>
      <c r="G172" s="399">
        <v>6451</v>
      </c>
      <c r="H172" s="362">
        <v>6960</v>
      </c>
      <c r="I172" s="362">
        <v>7108</v>
      </c>
      <c r="J172" s="451">
        <v>7308</v>
      </c>
      <c r="K172" s="452"/>
      <c r="L172" s="399">
        <v>7392</v>
      </c>
      <c r="M172" s="362">
        <v>7691</v>
      </c>
      <c r="N172" s="362">
        <v>8297</v>
      </c>
      <c r="O172" s="451">
        <v>8430</v>
      </c>
      <c r="P172" s="90"/>
      <c r="Q172" s="399">
        <v>8804</v>
      </c>
      <c r="R172" s="362">
        <v>9032</v>
      </c>
      <c r="S172" s="362">
        <v>9255</v>
      </c>
      <c r="T172" s="451">
        <v>9747</v>
      </c>
      <c r="U172" s="90"/>
      <c r="V172" s="399">
        <v>9832</v>
      </c>
      <c r="W172" s="362">
        <v>10103</v>
      </c>
      <c r="X172" s="362">
        <v>10264</v>
      </c>
      <c r="Y172" s="451">
        <v>10339</v>
      </c>
      <c r="Z172" s="90"/>
      <c r="AA172" s="399">
        <v>10594</v>
      </c>
      <c r="AB172" s="362">
        <v>10584</v>
      </c>
      <c r="AC172" s="362">
        <v>10669</v>
      </c>
      <c r="AD172" s="451">
        <v>10889</v>
      </c>
      <c r="AE172" s="452"/>
      <c r="AF172" s="513">
        <v>11122</v>
      </c>
    </row>
    <row r="173" spans="1:32" ht="6" customHeight="1" x14ac:dyDescent="0.2">
      <c r="A173" s="127"/>
      <c r="B173" s="399"/>
      <c r="C173" s="362"/>
      <c r="D173" s="362"/>
      <c r="E173" s="451"/>
      <c r="F173" s="452"/>
      <c r="G173" s="399"/>
      <c r="H173" s="362"/>
      <c r="I173" s="362"/>
      <c r="J173" s="451"/>
      <c r="K173" s="452"/>
      <c r="L173" s="399"/>
      <c r="M173" s="362"/>
      <c r="N173" s="362"/>
      <c r="O173" s="451"/>
      <c r="P173" s="90"/>
      <c r="Q173" s="399"/>
      <c r="R173" s="362"/>
      <c r="S173" s="362"/>
      <c r="T173" s="451"/>
      <c r="U173" s="90"/>
      <c r="V173" s="399"/>
      <c r="W173" s="362"/>
      <c r="X173" s="362"/>
      <c r="Y173" s="451"/>
      <c r="Z173" s="90"/>
      <c r="AA173" s="399"/>
      <c r="AB173" s="362"/>
      <c r="AC173" s="362"/>
      <c r="AD173" s="451"/>
      <c r="AE173" s="452"/>
      <c r="AF173" s="513"/>
    </row>
    <row r="174" spans="1:32" x14ac:dyDescent="0.2">
      <c r="A174" s="128" t="s">
        <v>18</v>
      </c>
      <c r="B174" s="260"/>
      <c r="C174" s="254"/>
      <c r="D174" s="254"/>
      <c r="E174" s="268"/>
      <c r="F174" s="441"/>
      <c r="G174" s="260"/>
      <c r="H174" s="254"/>
      <c r="I174" s="254"/>
      <c r="J174" s="268"/>
      <c r="K174" s="441"/>
      <c r="L174" s="260"/>
      <c r="M174" s="254"/>
      <c r="N174" s="254"/>
      <c r="O174" s="268"/>
      <c r="P174" s="261"/>
      <c r="Q174" s="260"/>
      <c r="R174" s="254"/>
      <c r="S174" s="254"/>
      <c r="T174" s="268"/>
      <c r="U174" s="261"/>
      <c r="V174" s="260"/>
      <c r="W174" s="254"/>
      <c r="X174" s="254"/>
      <c r="Y174" s="268"/>
      <c r="Z174" s="261"/>
      <c r="AA174" s="260"/>
      <c r="AB174" s="254"/>
      <c r="AC174" s="254"/>
      <c r="AD174" s="268"/>
      <c r="AE174" s="441"/>
      <c r="AF174" s="503"/>
    </row>
    <row r="175" spans="1:32" ht="6" customHeight="1" x14ac:dyDescent="0.2">
      <c r="A175" s="7"/>
      <c r="B175" s="6"/>
      <c r="C175" s="5"/>
      <c r="D175" s="5"/>
      <c r="E175" s="8"/>
      <c r="F175" s="446"/>
      <c r="G175" s="6"/>
      <c r="H175" s="5"/>
      <c r="I175" s="5"/>
      <c r="J175" s="8"/>
      <c r="K175" s="446"/>
      <c r="L175" s="6"/>
      <c r="M175" s="5"/>
      <c r="N175" s="5"/>
      <c r="O175" s="8"/>
      <c r="P175" s="81"/>
      <c r="Q175" s="6"/>
      <c r="R175" s="5"/>
      <c r="S175" s="5"/>
      <c r="T175" s="8"/>
      <c r="U175" s="81"/>
      <c r="V175" s="6"/>
      <c r="W175" s="5"/>
      <c r="X175" s="5"/>
      <c r="Y175" s="8"/>
      <c r="Z175" s="81"/>
      <c r="AA175" s="6"/>
      <c r="AB175" s="5"/>
      <c r="AC175" s="5"/>
      <c r="AD175" s="8"/>
      <c r="AE175" s="446"/>
      <c r="AF175" s="485"/>
    </row>
    <row r="176" spans="1:32" x14ac:dyDescent="0.2">
      <c r="A176" s="7" t="s">
        <v>19</v>
      </c>
      <c r="B176" s="554">
        <v>17.099999999999994</v>
      </c>
      <c r="C176" s="555">
        <v>15.699999999999958</v>
      </c>
      <c r="D176" s="555">
        <v>20.299999999999983</v>
      </c>
      <c r="E176" s="556">
        <v>21.499999999999986</v>
      </c>
      <c r="F176" s="557">
        <v>74.600000000000207</v>
      </c>
      <c r="G176" s="554">
        <v>21.499999999999993</v>
      </c>
      <c r="H176" s="555">
        <v>27.199999999999978</v>
      </c>
      <c r="I176" s="555">
        <v>27.500000000000028</v>
      </c>
      <c r="J176" s="556">
        <v>26.899999999999967</v>
      </c>
      <c r="K176" s="557">
        <v>103.09999999999991</v>
      </c>
      <c r="L176" s="554">
        <v>25.600000000000012</v>
      </c>
      <c r="M176" s="555">
        <v>30.100000000000012</v>
      </c>
      <c r="N176" s="555">
        <v>30.199999999999967</v>
      </c>
      <c r="O176" s="556">
        <v>34.29999999999994</v>
      </c>
      <c r="P176" s="575">
        <v>120.20000000000003</v>
      </c>
      <c r="Q176" s="554">
        <v>35.5</v>
      </c>
      <c r="R176" s="555">
        <v>38.499999999999972</v>
      </c>
      <c r="S176" s="555">
        <v>43.299999999999976</v>
      </c>
      <c r="T176" s="556">
        <v>45.600000000000051</v>
      </c>
      <c r="U176" s="575">
        <v>162.89999999999995</v>
      </c>
      <c r="V176" s="554">
        <v>45.399999999999991</v>
      </c>
      <c r="W176" s="555">
        <v>49.10000000000003</v>
      </c>
      <c r="X176" s="555">
        <v>49.199999999999932</v>
      </c>
      <c r="Y176" s="556">
        <v>49.699999999999946</v>
      </c>
      <c r="Z176" s="575">
        <v>193.39999999999998</v>
      </c>
      <c r="AA176" s="554">
        <v>49</v>
      </c>
      <c r="AB176" s="555">
        <v>54</v>
      </c>
      <c r="AC176" s="555">
        <v>57</v>
      </c>
      <c r="AD176" s="556">
        <v>58</v>
      </c>
      <c r="AE176" s="557">
        <v>216.995</v>
      </c>
      <c r="AF176" s="638">
        <v>61</v>
      </c>
    </row>
    <row r="177" spans="1:32" x14ac:dyDescent="0.2">
      <c r="A177" s="7" t="s">
        <v>11</v>
      </c>
      <c r="B177" s="528">
        <v>5.7</v>
      </c>
      <c r="C177" s="478">
        <v>5.4</v>
      </c>
      <c r="D177" s="478">
        <v>6.9</v>
      </c>
      <c r="E177" s="484">
        <v>6.9</v>
      </c>
      <c r="F177" s="529">
        <v>24.9</v>
      </c>
      <c r="G177" s="528">
        <v>7.3</v>
      </c>
      <c r="H177" s="478">
        <v>9.1999999999999993</v>
      </c>
      <c r="I177" s="478">
        <v>9.4</v>
      </c>
      <c r="J177" s="484">
        <v>9.1999999999999993</v>
      </c>
      <c r="K177" s="529">
        <v>35.1</v>
      </c>
      <c r="L177" s="528">
        <v>9.1</v>
      </c>
      <c r="M177" s="478">
        <v>10.6</v>
      </c>
      <c r="N177" s="478">
        <v>10.799999999999999</v>
      </c>
      <c r="O177" s="484">
        <v>12.299999999999999</v>
      </c>
      <c r="P177" s="568">
        <v>42.8</v>
      </c>
      <c r="Q177" s="528">
        <v>12.7</v>
      </c>
      <c r="R177" s="478">
        <v>14.1</v>
      </c>
      <c r="S177" s="478">
        <v>15.4</v>
      </c>
      <c r="T177" s="484">
        <v>16.399999999999999</v>
      </c>
      <c r="U177" s="568">
        <v>58.599999999999994</v>
      </c>
      <c r="V177" s="528">
        <v>16.3</v>
      </c>
      <c r="W177" s="478">
        <v>17.900000000000002</v>
      </c>
      <c r="X177" s="478">
        <v>18</v>
      </c>
      <c r="Y177" s="484">
        <v>17.5</v>
      </c>
      <c r="Z177" s="568">
        <v>69.7</v>
      </c>
      <c r="AA177" s="528">
        <v>18</v>
      </c>
      <c r="AB177" s="478">
        <v>18</v>
      </c>
      <c r="AC177" s="478">
        <v>21</v>
      </c>
      <c r="AD177" s="484">
        <v>21</v>
      </c>
      <c r="AE177" s="529">
        <v>78</v>
      </c>
      <c r="AF177" s="633">
        <v>22</v>
      </c>
    </row>
    <row r="178" spans="1:32" x14ac:dyDescent="0.2">
      <c r="A178" s="3" t="s">
        <v>5</v>
      </c>
      <c r="B178" s="528">
        <v>12.3</v>
      </c>
      <c r="C178" s="478">
        <v>12.3</v>
      </c>
      <c r="D178" s="478">
        <v>11.9</v>
      </c>
      <c r="E178" s="484">
        <v>12.9</v>
      </c>
      <c r="F178" s="529">
        <v>49.4</v>
      </c>
      <c r="G178" s="528">
        <v>11.5</v>
      </c>
      <c r="H178" s="478">
        <v>11.6</v>
      </c>
      <c r="I178" s="478">
        <v>11.1</v>
      </c>
      <c r="J178" s="484">
        <v>11.1</v>
      </c>
      <c r="K178" s="529">
        <v>45.300000000000004</v>
      </c>
      <c r="L178" s="528">
        <v>10</v>
      </c>
      <c r="M178" s="478">
        <v>9.6999999999999993</v>
      </c>
      <c r="N178" s="478">
        <v>9</v>
      </c>
      <c r="O178" s="484">
        <v>9</v>
      </c>
      <c r="P178" s="568">
        <v>37.699999999999996</v>
      </c>
      <c r="Q178" s="528">
        <v>8.6999999999999993</v>
      </c>
      <c r="R178" s="478">
        <v>9</v>
      </c>
      <c r="S178" s="478">
        <v>8.8000000000000007</v>
      </c>
      <c r="T178" s="484">
        <v>9.4</v>
      </c>
      <c r="U178" s="568">
        <v>35.9</v>
      </c>
      <c r="V178" s="528">
        <v>10.9</v>
      </c>
      <c r="W178" s="478">
        <v>6.8</v>
      </c>
      <c r="X178" s="478">
        <v>9.6</v>
      </c>
      <c r="Y178" s="484">
        <v>9.4</v>
      </c>
      <c r="Z178" s="568">
        <v>36.699999999999996</v>
      </c>
      <c r="AA178" s="528">
        <v>10</v>
      </c>
      <c r="AB178" s="478">
        <v>10</v>
      </c>
      <c r="AC178" s="478">
        <v>10</v>
      </c>
      <c r="AD178" s="484">
        <v>10</v>
      </c>
      <c r="AE178" s="529">
        <v>40</v>
      </c>
      <c r="AF178" s="633">
        <v>10</v>
      </c>
    </row>
    <row r="179" spans="1:32" x14ac:dyDescent="0.2">
      <c r="A179" s="3" t="s">
        <v>6</v>
      </c>
      <c r="B179" s="528">
        <v>0</v>
      </c>
      <c r="C179" s="478">
        <v>0</v>
      </c>
      <c r="D179" s="478">
        <v>0</v>
      </c>
      <c r="E179" s="484">
        <v>0</v>
      </c>
      <c r="F179" s="529">
        <v>0</v>
      </c>
      <c r="G179" s="528">
        <v>0</v>
      </c>
      <c r="H179" s="478">
        <v>0</v>
      </c>
      <c r="I179" s="478">
        <v>0</v>
      </c>
      <c r="J179" s="484">
        <v>0</v>
      </c>
      <c r="K179" s="529">
        <v>0</v>
      </c>
      <c r="L179" s="528">
        <v>0</v>
      </c>
      <c r="M179" s="478">
        <v>0</v>
      </c>
      <c r="N179" s="478">
        <v>0</v>
      </c>
      <c r="O179" s="484">
        <v>0</v>
      </c>
      <c r="P179" s="568">
        <v>0</v>
      </c>
      <c r="Q179" s="528">
        <v>0</v>
      </c>
      <c r="R179" s="478">
        <v>0</v>
      </c>
      <c r="S179" s="478">
        <v>0</v>
      </c>
      <c r="T179" s="484">
        <v>0</v>
      </c>
      <c r="U179" s="568">
        <v>0</v>
      </c>
      <c r="V179" s="528">
        <v>0</v>
      </c>
      <c r="W179" s="478">
        <v>0</v>
      </c>
      <c r="X179" s="478">
        <v>0</v>
      </c>
      <c r="Y179" s="484">
        <v>0</v>
      </c>
      <c r="Z179" s="568">
        <v>0</v>
      </c>
      <c r="AA179" s="528">
        <v>0</v>
      </c>
      <c r="AB179" s="478">
        <v>-1</v>
      </c>
      <c r="AC179" s="478">
        <v>0</v>
      </c>
      <c r="AD179" s="484">
        <v>0</v>
      </c>
      <c r="AE179" s="529">
        <v>-1</v>
      </c>
      <c r="AF179" s="633">
        <v>0</v>
      </c>
    </row>
    <row r="180" spans="1:32" x14ac:dyDescent="0.2">
      <c r="A180" s="3" t="s">
        <v>17</v>
      </c>
      <c r="B180" s="659">
        <v>0.20000000000000018</v>
      </c>
      <c r="C180" s="659">
        <v>9.9999999999999867E-2</v>
      </c>
      <c r="D180" s="659">
        <v>0.19999999999999996</v>
      </c>
      <c r="E180" s="659">
        <v>0.1</v>
      </c>
      <c r="F180" s="529">
        <v>0.60000000000000053</v>
      </c>
      <c r="G180" s="659">
        <v>0.20000000000000018</v>
      </c>
      <c r="H180" s="659">
        <v>0.30000000000000004</v>
      </c>
      <c r="I180" s="659">
        <v>0.30000000000000004</v>
      </c>
      <c r="J180" s="659">
        <v>0.2</v>
      </c>
      <c r="K180" s="529">
        <v>1.0000000000000004</v>
      </c>
      <c r="L180" s="659">
        <v>0.2</v>
      </c>
      <c r="M180" s="659">
        <v>0.19999999999999996</v>
      </c>
      <c r="N180" s="659">
        <v>0.2</v>
      </c>
      <c r="O180" s="660">
        <v>0.20000000000000018</v>
      </c>
      <c r="P180" s="568">
        <v>0.80000000000000071</v>
      </c>
      <c r="Q180" s="659">
        <v>0.2</v>
      </c>
      <c r="R180" s="659">
        <v>0.1</v>
      </c>
      <c r="S180" s="659">
        <v>0.1</v>
      </c>
      <c r="T180" s="660">
        <v>0.1</v>
      </c>
      <c r="U180" s="568">
        <v>0.5</v>
      </c>
      <c r="V180" s="659">
        <v>0.1</v>
      </c>
      <c r="W180" s="659">
        <v>0.1</v>
      </c>
      <c r="X180" s="659">
        <v>0.1</v>
      </c>
      <c r="Y180" s="660">
        <v>0.1</v>
      </c>
      <c r="Z180" s="672">
        <v>0.4</v>
      </c>
      <c r="AA180" s="659">
        <v>0</v>
      </c>
      <c r="AB180" s="478">
        <v>1</v>
      </c>
      <c r="AC180" s="659">
        <v>0</v>
      </c>
      <c r="AD180" s="484">
        <v>1</v>
      </c>
      <c r="AE180" s="529">
        <v>2</v>
      </c>
      <c r="AF180" s="633">
        <v>1</v>
      </c>
    </row>
    <row r="181" spans="1:32" ht="6" customHeight="1" x14ac:dyDescent="0.2">
      <c r="A181" s="3"/>
      <c r="B181" s="138"/>
      <c r="C181" s="423"/>
      <c r="D181" s="423"/>
      <c r="E181" s="143"/>
      <c r="F181" s="438"/>
      <c r="G181" s="138"/>
      <c r="H181" s="423"/>
      <c r="I181" s="423"/>
      <c r="J181" s="143"/>
      <c r="K181" s="438"/>
      <c r="L181" s="138"/>
      <c r="M181" s="423"/>
      <c r="N181" s="423"/>
      <c r="O181" s="143"/>
      <c r="P181" s="147"/>
      <c r="Q181" s="138"/>
      <c r="R181" s="423"/>
      <c r="S181" s="479"/>
      <c r="T181" s="143"/>
      <c r="U181" s="147"/>
      <c r="V181" s="138"/>
      <c r="W181" s="479"/>
      <c r="X181" s="479"/>
      <c r="Y181" s="143"/>
      <c r="Z181" s="147"/>
      <c r="AA181" s="138"/>
      <c r="AB181" s="479"/>
      <c r="AC181" s="479"/>
      <c r="AD181" s="143"/>
      <c r="AE181" s="438"/>
      <c r="AF181" s="500"/>
    </row>
    <row r="182" spans="1:32" s="1" customFormat="1" ht="14.1" customHeight="1" thickBot="1" x14ac:dyDescent="0.25">
      <c r="A182" s="4" t="s">
        <v>18</v>
      </c>
      <c r="B182" s="550">
        <v>35.299999999999997</v>
      </c>
      <c r="C182" s="551">
        <v>33.499999999999964</v>
      </c>
      <c r="D182" s="551">
        <v>39.299999999999983</v>
      </c>
      <c r="E182" s="552">
        <v>41.399999999999984</v>
      </c>
      <c r="F182" s="553">
        <v>149.5000000000002</v>
      </c>
      <c r="G182" s="550">
        <v>40.5</v>
      </c>
      <c r="H182" s="551">
        <v>48.299999999999976</v>
      </c>
      <c r="I182" s="551">
        <v>48.300000000000026</v>
      </c>
      <c r="J182" s="552">
        <v>47.39999999999997</v>
      </c>
      <c r="K182" s="553">
        <v>184.49999999999991</v>
      </c>
      <c r="L182" s="550">
        <v>44.900000000000013</v>
      </c>
      <c r="M182" s="551">
        <v>50.600000000000009</v>
      </c>
      <c r="N182" s="551">
        <v>50.199999999999967</v>
      </c>
      <c r="O182" s="552">
        <v>55.79999999999994</v>
      </c>
      <c r="P182" s="573">
        <v>201.50000000000003</v>
      </c>
      <c r="Q182" s="550">
        <v>57.100000000000009</v>
      </c>
      <c r="R182" s="551">
        <v>61.699999999999974</v>
      </c>
      <c r="S182" s="551">
        <v>67.599999999999966</v>
      </c>
      <c r="T182" s="552">
        <v>71.500000000000043</v>
      </c>
      <c r="U182" s="573">
        <v>257.89999999999992</v>
      </c>
      <c r="V182" s="550">
        <v>72.699999999999989</v>
      </c>
      <c r="W182" s="551">
        <v>73.90000000000002</v>
      </c>
      <c r="X182" s="551">
        <v>76.89999999999992</v>
      </c>
      <c r="Y182" s="552">
        <v>76.699999999999946</v>
      </c>
      <c r="Z182" s="573">
        <v>300.19999999999993</v>
      </c>
      <c r="AA182" s="550">
        <v>77</v>
      </c>
      <c r="AB182" s="551">
        <v>82</v>
      </c>
      <c r="AC182" s="551">
        <v>88</v>
      </c>
      <c r="AD182" s="552">
        <v>90</v>
      </c>
      <c r="AE182" s="553">
        <v>336.19499999999999</v>
      </c>
      <c r="AF182" s="637">
        <v>94</v>
      </c>
    </row>
    <row r="183" spans="1:32" s="1" customFormat="1" ht="6" customHeight="1" thickTop="1" x14ac:dyDescent="0.2">
      <c r="A183" s="4"/>
      <c r="B183" s="368"/>
      <c r="C183" s="359"/>
      <c r="D183" s="359"/>
      <c r="E183" s="431"/>
      <c r="F183" s="447"/>
      <c r="G183" s="368"/>
      <c r="H183" s="359"/>
      <c r="I183" s="359"/>
      <c r="J183" s="431"/>
      <c r="K183" s="447"/>
      <c r="L183" s="368"/>
      <c r="M183" s="359"/>
      <c r="N183" s="359"/>
      <c r="O183" s="431"/>
      <c r="P183" s="45"/>
      <c r="Q183" s="368"/>
      <c r="R183" s="359"/>
      <c r="S183" s="359"/>
      <c r="T183" s="431"/>
      <c r="U183" s="45"/>
      <c r="V183" s="368"/>
      <c r="W183" s="359"/>
      <c r="X183" s="359"/>
      <c r="Y183" s="431"/>
      <c r="Z183" s="45"/>
      <c r="AA183" s="519"/>
      <c r="AB183" s="522"/>
      <c r="AC183" s="522"/>
      <c r="AD183" s="679"/>
      <c r="AE183" s="680"/>
      <c r="AF183" s="515"/>
    </row>
    <row r="184" spans="1:32" x14ac:dyDescent="0.2">
      <c r="A184" s="64" t="s">
        <v>121</v>
      </c>
      <c r="B184" s="260">
        <v>0.16669999999999999</v>
      </c>
      <c r="C184" s="254">
        <v>0.17560000000000001</v>
      </c>
      <c r="D184" s="254">
        <v>0.19389999999999999</v>
      </c>
      <c r="E184" s="268">
        <v>0.1913</v>
      </c>
      <c r="F184" s="441">
        <v>0.18190000000000001</v>
      </c>
      <c r="G184" s="260">
        <v>0.18379999999999999</v>
      </c>
      <c r="H184" s="254">
        <v>0.19719999999999999</v>
      </c>
      <c r="I184" s="254">
        <v>0.1948</v>
      </c>
      <c r="J184" s="268">
        <v>0.18640000000000001</v>
      </c>
      <c r="K184" s="441">
        <v>0.19070000000000001</v>
      </c>
      <c r="L184" s="260">
        <v>0.17330000000000001</v>
      </c>
      <c r="M184" s="254">
        <v>0.18920000000000001</v>
      </c>
      <c r="N184" s="254">
        <v>0.1822</v>
      </c>
      <c r="O184" s="268">
        <v>0.19259999999999999</v>
      </c>
      <c r="P184" s="261">
        <v>0.18459999999999999</v>
      </c>
      <c r="Q184" s="260">
        <v>0.19189999999999999</v>
      </c>
      <c r="R184" s="254">
        <v>0.19370000000000001</v>
      </c>
      <c r="S184" s="254">
        <v>0.20430000000000001</v>
      </c>
      <c r="T184" s="268">
        <v>0.21010000000000001</v>
      </c>
      <c r="U184" s="261">
        <v>0.20039999999999999</v>
      </c>
      <c r="V184" s="260">
        <v>0.2059</v>
      </c>
      <c r="W184" s="254">
        <v>0.20610000000000001</v>
      </c>
      <c r="X184" s="254">
        <v>0.20810000000000001</v>
      </c>
      <c r="Y184" s="268">
        <v>0.20760000000000001</v>
      </c>
      <c r="Z184" s="261">
        <v>0.20699999999999999</v>
      </c>
      <c r="AA184" s="260">
        <v>0.21590000000000001</v>
      </c>
      <c r="AB184" s="254">
        <v>0.2092</v>
      </c>
      <c r="AC184" s="254">
        <v>0.21890000000000001</v>
      </c>
      <c r="AD184" s="268">
        <v>0.21629999999999999</v>
      </c>
      <c r="AE184" s="441">
        <v>0.2122</v>
      </c>
      <c r="AF184" s="503">
        <v>0.21959999999999999</v>
      </c>
    </row>
    <row r="185" spans="1:32" ht="13.15" customHeight="1" x14ac:dyDescent="0.2">
      <c r="A185" s="3" t="s">
        <v>37</v>
      </c>
      <c r="B185" s="260">
        <v>8.6E-3</v>
      </c>
      <c r="C185" s="254">
        <v>-9.4600000000000004E-2</v>
      </c>
      <c r="D185" s="254">
        <v>3.4200000000000001E-2</v>
      </c>
      <c r="E185" s="268">
        <v>0.11890000000000001</v>
      </c>
      <c r="F185" s="441">
        <v>2.4E-2</v>
      </c>
      <c r="G185" s="260">
        <v>0.14729999999999999</v>
      </c>
      <c r="H185" s="254">
        <v>0.44180000000000003</v>
      </c>
      <c r="I185" s="254">
        <v>0.22900000000000001</v>
      </c>
      <c r="J185" s="268">
        <v>0.1449</v>
      </c>
      <c r="K185" s="441">
        <v>0.2341</v>
      </c>
      <c r="L185" s="260">
        <v>0.1086</v>
      </c>
      <c r="M185" s="254">
        <v>4.7600000000000003E-2</v>
      </c>
      <c r="N185" s="254">
        <v>3.9300000000000002E-2</v>
      </c>
      <c r="O185" s="268">
        <v>0.1772</v>
      </c>
      <c r="P185" s="261">
        <v>9.2100000000000001E-2</v>
      </c>
      <c r="Q185" s="260">
        <v>0.2717</v>
      </c>
      <c r="R185" s="254">
        <v>0.21940000000000001</v>
      </c>
      <c r="S185" s="254">
        <v>0.34660000000000002</v>
      </c>
      <c r="T185" s="268">
        <v>0.28139999999999998</v>
      </c>
      <c r="U185" s="261">
        <v>0.27989999999999998</v>
      </c>
      <c r="V185" s="260">
        <v>0.2732</v>
      </c>
      <c r="W185" s="254">
        <v>0.19769999999999999</v>
      </c>
      <c r="X185" s="254">
        <v>0.1376</v>
      </c>
      <c r="Y185" s="268">
        <v>7.2700000000000001E-2</v>
      </c>
      <c r="Z185" s="261">
        <v>0.16400000000000001</v>
      </c>
      <c r="AA185" s="260">
        <v>5.91E-2</v>
      </c>
      <c r="AB185" s="254">
        <v>0.1096</v>
      </c>
      <c r="AC185" s="254">
        <v>0.1343</v>
      </c>
      <c r="AD185" s="268">
        <v>0.1734</v>
      </c>
      <c r="AE185" s="441">
        <v>0.11990000000000001</v>
      </c>
      <c r="AF185" s="503">
        <v>0.2208</v>
      </c>
    </row>
    <row r="186" spans="1:32" ht="6" customHeight="1" thickBot="1" x14ac:dyDescent="0.25">
      <c r="A186" s="129"/>
      <c r="B186" s="18"/>
      <c r="C186" s="19"/>
      <c r="D186" s="19"/>
      <c r="E186" s="116"/>
      <c r="F186" s="450"/>
      <c r="G186" s="18"/>
      <c r="H186" s="19"/>
      <c r="I186" s="19"/>
      <c r="J186" s="116"/>
      <c r="K186" s="450"/>
      <c r="L186" s="18"/>
      <c r="M186" s="19"/>
      <c r="N186" s="19"/>
      <c r="O186" s="116"/>
      <c r="P186" s="92"/>
      <c r="Q186" s="18"/>
      <c r="R186" s="19"/>
      <c r="S186" s="19"/>
      <c r="T186" s="116"/>
      <c r="U186" s="92"/>
      <c r="V186" s="18"/>
      <c r="W186" s="19"/>
      <c r="X186" s="19"/>
      <c r="Y186" s="116"/>
      <c r="Z186" s="92" t="s">
        <v>224</v>
      </c>
      <c r="AA186" s="369"/>
      <c r="AB186" s="370"/>
      <c r="AC186" s="370"/>
      <c r="AD186" s="432"/>
      <c r="AE186" s="448"/>
      <c r="AF186" s="509"/>
    </row>
    <row r="187" spans="1:32" x14ac:dyDescent="0.2">
      <c r="A187" s="66"/>
    </row>
    <row r="188" spans="1:32" x14ac:dyDescent="0.2">
      <c r="A188" s="762" t="s">
        <v>208</v>
      </c>
      <c r="B188" s="762"/>
      <c r="C188" s="762"/>
      <c r="D188" s="762"/>
      <c r="E188" s="762"/>
      <c r="F188" s="762"/>
      <c r="G188" s="762"/>
      <c r="H188" s="762"/>
      <c r="I188" s="762"/>
      <c r="J188" s="762"/>
      <c r="K188" s="762"/>
      <c r="L188" s="762"/>
      <c r="M188" s="762"/>
      <c r="N188" s="762"/>
      <c r="O188" s="762"/>
      <c r="P188" s="762"/>
      <c r="Q188" s="762"/>
      <c r="R188" s="762"/>
      <c r="S188" s="762"/>
      <c r="T188" s="762"/>
      <c r="U188" s="762"/>
      <c r="V188" s="762"/>
      <c r="W188" s="762"/>
      <c r="X188" s="762"/>
      <c r="Y188" s="762"/>
      <c r="Z188" s="762"/>
      <c r="AA188" s="762"/>
      <c r="AB188" s="762"/>
      <c r="AC188" s="762"/>
      <c r="AD188" s="762"/>
      <c r="AE188" s="762"/>
      <c r="AF188" s="762"/>
    </row>
    <row r="189" spans="1:32" x14ac:dyDescent="0.2">
      <c r="A189" s="420"/>
      <c r="B189" s="420"/>
      <c r="C189" s="470"/>
      <c r="D189" s="420"/>
      <c r="E189" s="420"/>
      <c r="F189" s="420"/>
      <c r="G189" s="420"/>
      <c r="H189" s="420"/>
      <c r="I189" s="420"/>
      <c r="J189" s="420"/>
      <c r="K189" s="420"/>
      <c r="L189" s="420"/>
      <c r="M189" s="420"/>
      <c r="N189" s="420"/>
      <c r="O189" s="420"/>
      <c r="P189" s="420"/>
      <c r="Q189" s="420"/>
      <c r="R189" s="420"/>
      <c r="S189" s="420"/>
      <c r="T189" s="420"/>
      <c r="U189" s="420"/>
      <c r="V189" s="420"/>
      <c r="W189" s="420"/>
      <c r="X189" s="420"/>
      <c r="Y189" s="420"/>
      <c r="Z189" s="420"/>
      <c r="AA189" s="420"/>
      <c r="AB189" s="420"/>
      <c r="AC189" s="420"/>
      <c r="AD189" s="420"/>
      <c r="AE189" s="420"/>
    </row>
    <row r="190" spans="1:32" s="108" customFormat="1" ht="14.25" customHeight="1" x14ac:dyDescent="0.2">
      <c r="A190" s="763" t="s">
        <v>171</v>
      </c>
      <c r="B190" s="763"/>
      <c r="C190" s="763"/>
      <c r="D190" s="763"/>
      <c r="E190" s="763"/>
      <c r="F190" s="763"/>
      <c r="G190" s="763"/>
      <c r="H190" s="763"/>
      <c r="I190" s="763"/>
      <c r="J190" s="763"/>
      <c r="K190" s="763"/>
      <c r="L190" s="763"/>
      <c r="M190" s="763"/>
      <c r="N190" s="763"/>
      <c r="O190" s="763"/>
      <c r="P190" s="763"/>
      <c r="Q190" s="763"/>
      <c r="R190" s="763"/>
      <c r="S190" s="763"/>
      <c r="T190" s="763"/>
      <c r="U190" s="763"/>
      <c r="V190" s="763"/>
      <c r="W190" s="763"/>
      <c r="X190" s="763"/>
      <c r="Y190" s="763"/>
      <c r="Z190" s="763"/>
      <c r="AA190" s="763"/>
      <c r="AB190" s="763"/>
      <c r="AC190" s="763"/>
      <c r="AD190" s="763"/>
      <c r="AE190" s="763"/>
      <c r="AF190" s="763"/>
    </row>
    <row r="191" spans="1:32" s="108" customFormat="1" ht="14.25" customHeight="1" x14ac:dyDescent="0.25">
      <c r="A191" s="107"/>
      <c r="AF191" s="152" t="s">
        <v>65</v>
      </c>
    </row>
    <row r="194" spans="3:3" x14ac:dyDescent="0.2">
      <c r="C194" s="474"/>
    </row>
  </sheetData>
  <mergeCells count="40">
    <mergeCell ref="A188:AF188"/>
    <mergeCell ref="A190:AF190"/>
    <mergeCell ref="A115:AF115"/>
    <mergeCell ref="G130:K130"/>
    <mergeCell ref="B130:F130"/>
    <mergeCell ref="Q130:U130"/>
    <mergeCell ref="L130:P130"/>
    <mergeCell ref="AA130:AE130"/>
    <mergeCell ref="V130:Z130"/>
    <mergeCell ref="A125:AF125"/>
    <mergeCell ref="A126:AF126"/>
    <mergeCell ref="A127:AF127"/>
    <mergeCell ref="A128:AF128"/>
    <mergeCell ref="A120:AF120"/>
    <mergeCell ref="A121:AF121"/>
    <mergeCell ref="A123:AF123"/>
    <mergeCell ref="A1:AF1"/>
    <mergeCell ref="A2:AF2"/>
    <mergeCell ref="A3:AF3"/>
    <mergeCell ref="A4:AF4"/>
    <mergeCell ref="A116:AF116"/>
    <mergeCell ref="B6:F6"/>
    <mergeCell ref="G71:K71"/>
    <mergeCell ref="Q71:U71"/>
    <mergeCell ref="B71:F71"/>
    <mergeCell ref="V71:Z71"/>
    <mergeCell ref="L71:P71"/>
    <mergeCell ref="AA71:AE71"/>
    <mergeCell ref="A66:AF66"/>
    <mergeCell ref="A67:AF67"/>
    <mergeCell ref="A68:AF68"/>
    <mergeCell ref="A69:AF69"/>
    <mergeCell ref="A117:AF117"/>
    <mergeCell ref="A118:AF118"/>
    <mergeCell ref="A119:AF119"/>
    <mergeCell ref="AA6:AE6"/>
    <mergeCell ref="V6:Z6"/>
    <mergeCell ref="Q6:U6"/>
    <mergeCell ref="L6:P6"/>
    <mergeCell ref="G6:K6"/>
  </mergeCells>
  <phoneticPr fontId="13" type="noConversion"/>
  <printOptions horizontalCentered="1"/>
  <pageMargins left="0.15" right="0.15" top="0.25" bottom="0.25" header="0.3" footer="0.3"/>
  <pageSetup paperSize="5" scale="43" fitToWidth="4" fitToHeight="4" orientation="landscape" r:id="rId1"/>
  <headerFooter alignWithMargins="0"/>
  <rowBreaks count="2" manualBreakCount="2">
    <brk id="65" max="36" man="1"/>
    <brk id="124" max="3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A329"/>
  <sheetViews>
    <sheetView view="pageBreakPreview" zoomScale="80" zoomScaleNormal="100" zoomScaleSheetLayoutView="80" workbookViewId="0">
      <selection activeCell="F296" sqref="F296"/>
    </sheetView>
  </sheetViews>
  <sheetFormatPr defaultColWidth="9.140625" defaultRowHeight="12.75" x14ac:dyDescent="0.2"/>
  <cols>
    <col min="1" max="1" width="84.7109375" customWidth="1"/>
    <col min="2" max="5" width="9.7109375" customWidth="1"/>
    <col min="6" max="19" width="10.7109375" customWidth="1"/>
    <col min="20" max="20" width="11.42578125" customWidth="1"/>
    <col min="21" max="22" width="10.7109375" customWidth="1"/>
    <col min="23" max="24" width="11.28515625" customWidth="1"/>
    <col min="25" max="25" width="10.7109375" customWidth="1"/>
    <col min="26" max="26" width="1.7109375" customWidth="1"/>
  </cols>
  <sheetData>
    <row r="1" spans="1:25" ht="18" x14ac:dyDescent="0.25">
      <c r="A1" s="757" t="s">
        <v>0</v>
      </c>
      <c r="B1" s="757"/>
      <c r="C1" s="757"/>
      <c r="D1" s="757"/>
      <c r="E1" s="757"/>
      <c r="F1" s="757"/>
      <c r="G1" s="10"/>
      <c r="H1" s="10"/>
      <c r="I1" s="10"/>
      <c r="J1" s="10"/>
      <c r="K1" s="10"/>
      <c r="L1" s="10"/>
      <c r="M1" s="10"/>
      <c r="N1" s="10"/>
      <c r="O1" s="10"/>
      <c r="P1" s="10"/>
      <c r="Q1" s="10"/>
      <c r="R1" s="10"/>
      <c r="S1" s="10"/>
      <c r="T1" s="10"/>
      <c r="U1" s="10"/>
      <c r="V1" s="10"/>
      <c r="W1" s="10"/>
      <c r="X1" s="10"/>
      <c r="Y1" s="10"/>
    </row>
    <row r="2" spans="1:25" ht="18" x14ac:dyDescent="0.25">
      <c r="A2" s="757" t="s">
        <v>140</v>
      </c>
      <c r="B2" s="757"/>
      <c r="C2" s="757"/>
      <c r="D2" s="757"/>
      <c r="E2" s="757"/>
      <c r="F2" s="757"/>
      <c r="G2" s="10"/>
      <c r="H2" s="10"/>
      <c r="I2" s="10"/>
      <c r="J2" s="10"/>
      <c r="K2" s="10"/>
      <c r="L2" s="10"/>
      <c r="M2" s="10"/>
      <c r="N2" s="10"/>
      <c r="O2" s="10"/>
      <c r="P2" s="10"/>
      <c r="Q2" s="10"/>
      <c r="R2" s="10"/>
      <c r="S2" s="10"/>
      <c r="T2" s="10"/>
      <c r="U2" s="10"/>
      <c r="V2" s="10"/>
      <c r="W2" s="10"/>
      <c r="X2" s="10"/>
      <c r="Y2" s="10"/>
    </row>
    <row r="3" spans="1:25" ht="18" x14ac:dyDescent="0.25">
      <c r="A3" s="757" t="s">
        <v>141</v>
      </c>
      <c r="B3" s="757"/>
      <c r="C3" s="757"/>
      <c r="D3" s="757"/>
      <c r="E3" s="757"/>
      <c r="F3" s="757"/>
      <c r="G3" s="10"/>
      <c r="H3" s="10"/>
      <c r="I3" s="10"/>
      <c r="J3" s="10"/>
      <c r="K3" s="10"/>
      <c r="L3" s="10"/>
      <c r="M3" s="10"/>
      <c r="N3" s="10"/>
      <c r="O3" s="10"/>
      <c r="P3" s="10"/>
      <c r="Q3" s="10"/>
      <c r="R3" s="10"/>
      <c r="S3" s="10"/>
      <c r="T3" s="10"/>
      <c r="U3" s="10"/>
      <c r="V3" s="10"/>
      <c r="W3" s="10"/>
      <c r="X3" s="10"/>
      <c r="Y3" s="10"/>
    </row>
    <row r="4" spans="1:25" ht="18" x14ac:dyDescent="0.25">
      <c r="A4" s="757" t="s">
        <v>135</v>
      </c>
      <c r="B4" s="757"/>
      <c r="C4" s="757"/>
      <c r="D4" s="757"/>
      <c r="E4" s="757"/>
      <c r="F4" s="757"/>
      <c r="G4" s="10"/>
      <c r="H4" s="10"/>
      <c r="I4" s="10"/>
      <c r="J4" s="10"/>
      <c r="K4" s="10"/>
      <c r="L4" s="10"/>
      <c r="M4" s="10"/>
      <c r="N4" s="10"/>
      <c r="O4" s="10"/>
      <c r="P4" s="10"/>
      <c r="Q4" s="10"/>
      <c r="R4" s="10"/>
      <c r="S4" s="10"/>
      <c r="T4" s="10"/>
      <c r="U4" s="10"/>
      <c r="V4" s="10"/>
      <c r="W4" s="10"/>
      <c r="X4" s="10"/>
      <c r="Y4" s="10"/>
    </row>
    <row r="5" spans="1:25" x14ac:dyDescent="0.2">
      <c r="A5" s="779" t="s">
        <v>20</v>
      </c>
      <c r="B5" s="779"/>
      <c r="C5" s="779"/>
      <c r="D5" s="779"/>
      <c r="E5" s="779"/>
      <c r="F5" s="779"/>
    </row>
    <row r="6" spans="1:25" ht="12" customHeight="1" thickBot="1" x14ac:dyDescent="0.25"/>
    <row r="7" spans="1:25" ht="42" customHeight="1" thickBot="1" x14ac:dyDescent="0.3">
      <c r="A7" s="23" t="s">
        <v>35</v>
      </c>
      <c r="B7" s="785" t="s">
        <v>113</v>
      </c>
      <c r="C7" s="786"/>
      <c r="D7" s="786"/>
      <c r="E7" s="786"/>
      <c r="F7" s="787"/>
    </row>
    <row r="8" spans="1:25" ht="16.5" thickBot="1" x14ac:dyDescent="0.3">
      <c r="A8" s="53" t="s">
        <v>21</v>
      </c>
      <c r="B8" s="185" t="s">
        <v>28</v>
      </c>
      <c r="C8" s="186" t="s">
        <v>29</v>
      </c>
      <c r="D8" s="186" t="s">
        <v>30</v>
      </c>
      <c r="E8" s="186" t="s">
        <v>31</v>
      </c>
      <c r="F8" s="298" t="s">
        <v>32</v>
      </c>
    </row>
    <row r="9" spans="1:25" ht="6" customHeight="1" x14ac:dyDescent="0.2">
      <c r="A9" s="54"/>
      <c r="B9" s="187"/>
      <c r="C9" s="188"/>
      <c r="D9" s="188"/>
      <c r="E9" s="188"/>
      <c r="F9" s="299"/>
    </row>
    <row r="10" spans="1:25" x14ac:dyDescent="0.2">
      <c r="A10" s="11" t="s">
        <v>1</v>
      </c>
      <c r="B10" s="284" t="e">
        <f>Brokerage!#REF!</f>
        <v>#REF!</v>
      </c>
      <c r="C10" s="285" t="e">
        <f>Brokerage!#REF!</f>
        <v>#REF!</v>
      </c>
      <c r="D10" s="285" t="e">
        <f>Brokerage!#REF!</f>
        <v>#REF!</v>
      </c>
      <c r="E10" s="285" t="e">
        <f>Brokerage!#REF!</f>
        <v>#REF!</v>
      </c>
      <c r="F10" s="300" t="e">
        <f>Brokerage!#REF!</f>
        <v>#REF!</v>
      </c>
    </row>
    <row r="11" spans="1:25" x14ac:dyDescent="0.2">
      <c r="A11" s="11" t="s">
        <v>2</v>
      </c>
      <c r="B11" s="191" t="e">
        <f>Brokerage!#REF!+'Risk Management'!#REF!</f>
        <v>#REF!</v>
      </c>
      <c r="C11" s="192" t="e">
        <f>Brokerage!#REF!+'Risk Management'!#REF!</f>
        <v>#REF!</v>
      </c>
      <c r="D11" s="192" t="e">
        <f>Brokerage!#REF!+'Risk Management'!#REF!</f>
        <v>#REF!</v>
      </c>
      <c r="E11" s="192" t="e">
        <f>Brokerage!#REF!+'Risk Management'!#REF!</f>
        <v>#REF!</v>
      </c>
      <c r="F11" s="301" t="e">
        <f>Brokerage!#REF!+'Risk Management'!#REF!</f>
        <v>#REF!</v>
      </c>
    </row>
    <row r="12" spans="1:25" x14ac:dyDescent="0.2">
      <c r="A12" s="38" t="s">
        <v>104</v>
      </c>
      <c r="B12" s="193" t="e">
        <f>Brokerage!#REF!</f>
        <v>#REF!</v>
      </c>
      <c r="C12" s="194" t="e">
        <f>Brokerage!#REF!</f>
        <v>#REF!</v>
      </c>
      <c r="D12" s="194" t="e">
        <f>Brokerage!#REF!</f>
        <v>#REF!</v>
      </c>
      <c r="E12" s="194" t="e">
        <f>Brokerage!#REF!</f>
        <v>#REF!</v>
      </c>
      <c r="F12" s="302" t="e">
        <f>Brokerage!#REF!</f>
        <v>#REF!</v>
      </c>
    </row>
    <row r="13" spans="1:25" x14ac:dyDescent="0.2">
      <c r="A13" s="38" t="s">
        <v>105</v>
      </c>
      <c r="B13" s="193" t="e">
        <f>Brokerage!#REF!</f>
        <v>#REF!</v>
      </c>
      <c r="C13" s="194" t="e">
        <f>Brokerage!#REF!</f>
        <v>#REF!</v>
      </c>
      <c r="D13" s="194" t="e">
        <f>Brokerage!#REF!</f>
        <v>#REF!</v>
      </c>
      <c r="E13" s="194" t="e">
        <f>Brokerage!#REF!</f>
        <v>#REF!</v>
      </c>
      <c r="F13" s="302" t="e">
        <f>Brokerage!#REF!</f>
        <v>#REF!</v>
      </c>
    </row>
    <row r="14" spans="1:25" x14ac:dyDescent="0.2">
      <c r="A14" s="11" t="s">
        <v>41</v>
      </c>
      <c r="B14" s="191" t="e">
        <f>Brokerage!#REF!+'Risk Management'!#REF!</f>
        <v>#REF!</v>
      </c>
      <c r="C14" s="192" t="e">
        <f>Brokerage!#REF!+'Risk Management'!#REF!</f>
        <v>#REF!</v>
      </c>
      <c r="D14" s="192" t="e">
        <f>Brokerage!#REF!+'Risk Management'!#REF!</f>
        <v>#REF!</v>
      </c>
      <c r="E14" s="192" t="e">
        <f>Brokerage!#REF!+'Risk Management'!#REF!</f>
        <v>#REF!</v>
      </c>
      <c r="F14" s="301" t="e">
        <f>Brokerage!#REF!+'Risk Management'!#REF!</f>
        <v>#REF!</v>
      </c>
    </row>
    <row r="15" spans="1:25" ht="6" customHeight="1" x14ac:dyDescent="0.2">
      <c r="A15" s="55"/>
      <c r="B15" s="195"/>
      <c r="C15" s="196"/>
      <c r="D15" s="196"/>
      <c r="E15" s="196"/>
      <c r="F15" s="303"/>
    </row>
    <row r="16" spans="1:25" s="1" customFormat="1" ht="14.1" customHeight="1" x14ac:dyDescent="0.2">
      <c r="A16" s="12" t="s">
        <v>3</v>
      </c>
      <c r="B16" s="197" t="e">
        <f t="shared" ref="B16:F16" si="0">SUM(B9:B15)</f>
        <v>#REF!</v>
      </c>
      <c r="C16" s="198" t="e">
        <f t="shared" si="0"/>
        <v>#REF!</v>
      </c>
      <c r="D16" s="198" t="e">
        <f t="shared" si="0"/>
        <v>#REF!</v>
      </c>
      <c r="E16" s="198" t="e">
        <f t="shared" si="0"/>
        <v>#REF!</v>
      </c>
      <c r="F16" s="304" t="e">
        <f t="shared" si="0"/>
        <v>#REF!</v>
      </c>
    </row>
    <row r="17" spans="1:6" ht="6" customHeight="1" x14ac:dyDescent="0.2">
      <c r="A17" s="11"/>
      <c r="B17" s="195"/>
      <c r="C17" s="196"/>
      <c r="D17" s="196"/>
      <c r="E17" s="196"/>
      <c r="F17" s="303"/>
    </row>
    <row r="18" spans="1:6" x14ac:dyDescent="0.2">
      <c r="A18" s="11" t="s">
        <v>4</v>
      </c>
      <c r="B18" s="191" t="e">
        <f>Brokerage!#REF!+'Risk Management'!#REF!</f>
        <v>#REF!</v>
      </c>
      <c r="C18" s="192" t="e">
        <f>Brokerage!#REF!+'Risk Management'!#REF!</f>
        <v>#REF!</v>
      </c>
      <c r="D18" s="192" t="e">
        <f>Brokerage!#REF!+'Risk Management'!#REF!</f>
        <v>#REF!</v>
      </c>
      <c r="E18" s="192" t="e">
        <f>Brokerage!#REF!+'Risk Management'!#REF!</f>
        <v>#REF!</v>
      </c>
      <c r="F18" s="301" t="e">
        <f>Brokerage!#REF!+'Risk Management'!#REF!</f>
        <v>#REF!</v>
      </c>
    </row>
    <row r="19" spans="1:6" x14ac:dyDescent="0.2">
      <c r="A19" s="11" t="s">
        <v>10</v>
      </c>
      <c r="B19" s="191" t="e">
        <f>Brokerage!#REF!+'Risk Management'!#REF!</f>
        <v>#REF!</v>
      </c>
      <c r="C19" s="192" t="e">
        <f>Brokerage!#REF!+'Risk Management'!#REF!</f>
        <v>#REF!</v>
      </c>
      <c r="D19" s="192" t="e">
        <f>Brokerage!#REF!+'Risk Management'!#REF!</f>
        <v>#REF!</v>
      </c>
      <c r="E19" s="192" t="e">
        <f>Brokerage!#REF!+'Risk Management'!#REF!</f>
        <v>#REF!</v>
      </c>
      <c r="F19" s="301" t="e">
        <f>Brokerage!#REF!+'Risk Management'!#REF!</f>
        <v>#REF!</v>
      </c>
    </row>
    <row r="20" spans="1:6" x14ac:dyDescent="0.2">
      <c r="A20" s="11" t="s">
        <v>5</v>
      </c>
      <c r="B20" s="191" t="e">
        <f>Brokerage!#REF!+'Risk Management'!#REF!</f>
        <v>#REF!</v>
      </c>
      <c r="C20" s="192" t="e">
        <f>Brokerage!#REF!+'Risk Management'!#REF!</f>
        <v>#REF!</v>
      </c>
      <c r="D20" s="192" t="e">
        <f>Brokerage!#REF!+'Risk Management'!#REF!</f>
        <v>#REF!</v>
      </c>
      <c r="E20" s="192" t="e">
        <f>Brokerage!#REF!+'Risk Management'!#REF!</f>
        <v>#REF!</v>
      </c>
      <c r="F20" s="301" t="e">
        <f>Brokerage!#REF!+'Risk Management'!#REF!</f>
        <v>#REF!</v>
      </c>
    </row>
    <row r="21" spans="1:6" x14ac:dyDescent="0.2">
      <c r="A21" s="11" t="s">
        <v>6</v>
      </c>
      <c r="B21" s="191" t="e">
        <f>Brokerage!#REF!+'Risk Management'!#REF!</f>
        <v>#REF!</v>
      </c>
      <c r="C21" s="192" t="e">
        <f>Brokerage!#REF!+'Risk Management'!#REF!</f>
        <v>#REF!</v>
      </c>
      <c r="D21" s="192" t="e">
        <f>Brokerage!#REF!+'Risk Management'!#REF!</f>
        <v>#REF!</v>
      </c>
      <c r="E21" s="192" t="e">
        <f>Brokerage!#REF!+'Risk Management'!#REF!</f>
        <v>#REF!</v>
      </c>
      <c r="F21" s="301" t="e">
        <f>Brokerage!#REF!+'Risk Management'!#REF!</f>
        <v>#REF!</v>
      </c>
    </row>
    <row r="22" spans="1:6" x14ac:dyDescent="0.2">
      <c r="A22" s="11" t="s">
        <v>17</v>
      </c>
      <c r="B22" s="191" t="e">
        <f>Brokerage!#REF!+'Risk Management'!#REF!</f>
        <v>#REF!</v>
      </c>
      <c r="C22" s="192" t="e">
        <f>Brokerage!#REF!+'Risk Management'!#REF!</f>
        <v>#REF!</v>
      </c>
      <c r="D22" s="192" t="e">
        <f>Brokerage!#REF!+'Risk Management'!#REF!</f>
        <v>#REF!</v>
      </c>
      <c r="E22" s="192" t="e">
        <f>Brokerage!#REF!+'Risk Management'!#REF!</f>
        <v>#REF!</v>
      </c>
      <c r="F22" s="301" t="e">
        <f>Brokerage!#REF!+'Risk Management'!#REF!</f>
        <v>#REF!</v>
      </c>
    </row>
    <row r="23" spans="1:6" ht="6" customHeight="1" x14ac:dyDescent="0.2">
      <c r="A23" s="55"/>
      <c r="B23" s="195"/>
      <c r="C23" s="196"/>
      <c r="D23" s="196"/>
      <c r="E23" s="196"/>
      <c r="F23" s="303"/>
    </row>
    <row r="24" spans="1:6" s="1" customFormat="1" ht="14.1" customHeight="1" x14ac:dyDescent="0.2">
      <c r="A24" s="12" t="s">
        <v>7</v>
      </c>
      <c r="B24" s="199" t="e">
        <f t="shared" ref="B24:F24" si="1">SUM(B17:B23)</f>
        <v>#REF!</v>
      </c>
      <c r="C24" s="200" t="e">
        <f t="shared" si="1"/>
        <v>#REF!</v>
      </c>
      <c r="D24" s="200" t="e">
        <f t="shared" si="1"/>
        <v>#REF!</v>
      </c>
      <c r="E24" s="200" t="e">
        <f t="shared" si="1"/>
        <v>#REF!</v>
      </c>
      <c r="F24" s="305" t="e">
        <f t="shared" si="1"/>
        <v>#REF!</v>
      </c>
    </row>
    <row r="25" spans="1:6" ht="6" customHeight="1" x14ac:dyDescent="0.2">
      <c r="A25" s="11"/>
      <c r="B25" s="191"/>
      <c r="C25" s="192"/>
      <c r="D25" s="192"/>
      <c r="E25" s="192"/>
      <c r="F25" s="301"/>
    </row>
    <row r="26" spans="1:6" x14ac:dyDescent="0.2">
      <c r="A26" s="55" t="s">
        <v>14</v>
      </c>
      <c r="B26" s="191" t="e">
        <f t="shared" ref="B26:F26" si="2">+B16-B24</f>
        <v>#REF!</v>
      </c>
      <c r="C26" s="192" t="e">
        <f t="shared" si="2"/>
        <v>#REF!</v>
      </c>
      <c r="D26" s="192" t="e">
        <f t="shared" si="2"/>
        <v>#REF!</v>
      </c>
      <c r="E26" s="192" t="e">
        <f t="shared" si="2"/>
        <v>#REF!</v>
      </c>
      <c r="F26" s="301" t="e">
        <f t="shared" si="2"/>
        <v>#REF!</v>
      </c>
    </row>
    <row r="27" spans="1:6" x14ac:dyDescent="0.2">
      <c r="A27" s="55" t="s">
        <v>11</v>
      </c>
      <c r="B27" s="191" t="e">
        <f>Brokerage!#REF!+'Risk Management'!#REF!</f>
        <v>#REF!</v>
      </c>
      <c r="C27" s="192" t="e">
        <f>Brokerage!#REF!+'Risk Management'!#REF!</f>
        <v>#REF!</v>
      </c>
      <c r="D27" s="192" t="e">
        <f>Brokerage!#REF!+'Risk Management'!#REF!</f>
        <v>#REF!</v>
      </c>
      <c r="E27" s="192" t="e">
        <f>Brokerage!#REF!+'Risk Management'!#REF!</f>
        <v>#REF!</v>
      </c>
      <c r="F27" s="301" t="e">
        <f>Brokerage!#REF!+'Risk Management'!#REF!</f>
        <v>#REF!</v>
      </c>
    </row>
    <row r="28" spans="1:6" ht="6" customHeight="1" x14ac:dyDescent="0.2">
      <c r="A28" s="55"/>
      <c r="B28" s="195"/>
      <c r="C28" s="196"/>
      <c r="D28" s="196"/>
      <c r="E28" s="196"/>
      <c r="F28" s="303"/>
    </row>
    <row r="29" spans="1:6" x14ac:dyDescent="0.2">
      <c r="A29" s="55" t="s">
        <v>15</v>
      </c>
      <c r="B29" s="191" t="e">
        <f>+B26-B27</f>
        <v>#REF!</v>
      </c>
      <c r="C29" s="192" t="e">
        <f>+C26-C27</f>
        <v>#REF!</v>
      </c>
      <c r="D29" s="192" t="e">
        <f>+D26-D27</f>
        <v>#REF!</v>
      </c>
      <c r="E29" s="192" t="e">
        <f>+E26-E27</f>
        <v>#REF!</v>
      </c>
      <c r="F29" s="301" t="e">
        <f t="shared" ref="F29" si="3">+F26-F27</f>
        <v>#REF!</v>
      </c>
    </row>
    <row r="30" spans="1:6" x14ac:dyDescent="0.2">
      <c r="A30" s="38" t="s">
        <v>107</v>
      </c>
      <c r="B30" s="191"/>
      <c r="C30" s="192"/>
      <c r="D30" s="192"/>
      <c r="E30" s="192"/>
      <c r="F30" s="301"/>
    </row>
    <row r="31" spans="1:6" x14ac:dyDescent="0.2">
      <c r="A31" s="38" t="s">
        <v>79</v>
      </c>
      <c r="B31" s="191" t="e">
        <f>Brokerage!#REF!+'Risk Management'!#REF!</f>
        <v>#REF!</v>
      </c>
      <c r="C31" s="192" t="e">
        <f>Brokerage!#REF!+'Risk Management'!#REF!</f>
        <v>#REF!</v>
      </c>
      <c r="D31" s="192" t="e">
        <f>Brokerage!#REF!+'Risk Management'!#REF!</f>
        <v>#REF!</v>
      </c>
      <c r="E31" s="192" t="e">
        <f>Brokerage!#REF!+'Risk Management'!#REF!</f>
        <v>#REF!</v>
      </c>
      <c r="F31" s="301" t="e">
        <f>Brokerage!#REF!+'Risk Management'!#REF!</f>
        <v>#REF!</v>
      </c>
    </row>
    <row r="32" spans="1:6" ht="6" customHeight="1" x14ac:dyDescent="0.2">
      <c r="A32" s="55"/>
      <c r="B32" s="195"/>
      <c r="C32" s="196"/>
      <c r="D32" s="196"/>
      <c r="E32" s="196"/>
      <c r="F32" s="303"/>
    </row>
    <row r="33" spans="1:6" ht="12.75" customHeight="1" x14ac:dyDescent="0.2">
      <c r="A33" s="12" t="s">
        <v>15</v>
      </c>
      <c r="B33" s="191"/>
      <c r="C33" s="192"/>
      <c r="D33" s="192"/>
      <c r="E33" s="192"/>
      <c r="F33" s="301"/>
    </row>
    <row r="34" spans="1:6" s="1" customFormat="1" ht="14.1" customHeight="1" thickBot="1" x14ac:dyDescent="0.25">
      <c r="A34" s="12" t="s">
        <v>80</v>
      </c>
      <c r="B34" s="201" t="e">
        <f>+B29-B31</f>
        <v>#REF!</v>
      </c>
      <c r="C34" s="202" t="e">
        <f>+C29-C31</f>
        <v>#REF!</v>
      </c>
      <c r="D34" s="202" t="e">
        <f>+D29-D31</f>
        <v>#REF!</v>
      </c>
      <c r="E34" s="202" t="e">
        <f>+E29-E31</f>
        <v>#REF!</v>
      </c>
      <c r="F34" s="306" t="e">
        <f t="shared" ref="F34" si="4">+F29-F31</f>
        <v>#REF!</v>
      </c>
    </row>
    <row r="35" spans="1:6" ht="6" customHeight="1" thickTop="1" x14ac:dyDescent="0.2">
      <c r="A35" s="11"/>
      <c r="B35" s="203"/>
      <c r="C35" s="204"/>
      <c r="D35" s="204"/>
      <c r="E35" s="204"/>
      <c r="F35" s="307"/>
    </row>
    <row r="36" spans="1:6" x14ac:dyDescent="0.2">
      <c r="A36" s="55" t="s">
        <v>16</v>
      </c>
      <c r="B36" s="286" t="e">
        <f t="shared" ref="B36:F36" si="5">ROUND(B34/(B$46/1000),2)-0</f>
        <v>#REF!</v>
      </c>
      <c r="C36" s="287" t="e">
        <f t="shared" si="5"/>
        <v>#REF!</v>
      </c>
      <c r="D36" s="287" t="e">
        <f t="shared" si="5"/>
        <v>#REF!</v>
      </c>
      <c r="E36" s="287" t="e">
        <f t="shared" si="5"/>
        <v>#REF!</v>
      </c>
      <c r="F36" s="308" t="e">
        <f t="shared" si="5"/>
        <v>#REF!</v>
      </c>
    </row>
    <row r="37" spans="1:6" hidden="1" x14ac:dyDescent="0.2">
      <c r="A37" s="55" t="s">
        <v>42</v>
      </c>
      <c r="B37" s="288" t="e">
        <f>ROUND(((B36-#REF!)/#REF!),2)</f>
        <v>#REF!</v>
      </c>
      <c r="C37" s="289" t="e">
        <f>ROUND(((C36-#REF!)/#REF!),2)</f>
        <v>#REF!</v>
      </c>
      <c r="D37" s="289" t="e">
        <f>ROUND(((D36-#REF!)/#REF!),2)</f>
        <v>#REF!</v>
      </c>
      <c r="E37" s="289" t="e">
        <f>ROUND(((E36-#REF!)/#REF!),2)</f>
        <v>#REF!</v>
      </c>
      <c r="F37" s="309" t="e">
        <f>ROUND(((F36-#REF!)/#REF!),2)</f>
        <v>#REF!</v>
      </c>
    </row>
    <row r="38" spans="1:6" hidden="1" x14ac:dyDescent="0.2">
      <c r="A38" s="11" t="s">
        <v>43</v>
      </c>
      <c r="B38" s="288" t="e">
        <f>ROUND((B16-#REF!)/#REF!,4)</f>
        <v>#REF!</v>
      </c>
      <c r="C38" s="289" t="e">
        <f>ROUND((C16-#REF!)/#REF!,4)</f>
        <v>#REF!</v>
      </c>
      <c r="D38" s="289" t="e">
        <f>ROUND((D16-#REF!)/#REF!,4)</f>
        <v>#REF!</v>
      </c>
      <c r="E38" s="289" t="e">
        <f>ROUND((E16-#REF!)/#REF!,4)</f>
        <v>#REF!</v>
      </c>
      <c r="F38" s="309" t="e">
        <f>ROUND((F16-(#REF!+#REF!+#REF!+#REF!))/(#REF!+#REF!+#REF!+#REF!),4)</f>
        <v>#REF!</v>
      </c>
    </row>
    <row r="39" spans="1:6" x14ac:dyDescent="0.2">
      <c r="A39" s="56" t="s">
        <v>36</v>
      </c>
      <c r="B39" s="205">
        <v>0.03</v>
      </c>
      <c r="C39" s="206">
        <v>0.04</v>
      </c>
      <c r="D39" s="206">
        <v>0.05</v>
      </c>
      <c r="E39" s="206">
        <v>0.06</v>
      </c>
      <c r="F39" s="310">
        <v>0.04</v>
      </c>
    </row>
    <row r="40" spans="1:6" x14ac:dyDescent="0.2">
      <c r="A40" s="55" t="s">
        <v>25</v>
      </c>
      <c r="B40" s="288" t="e">
        <f t="shared" ref="B40:F40" si="6">ROUND(B18/B16,4)</f>
        <v>#REF!</v>
      </c>
      <c r="C40" s="289" t="e">
        <f t="shared" si="6"/>
        <v>#REF!</v>
      </c>
      <c r="D40" s="289" t="e">
        <f t="shared" si="6"/>
        <v>#REF!</v>
      </c>
      <c r="E40" s="289" t="e">
        <f t="shared" si="6"/>
        <v>#REF!</v>
      </c>
      <c r="F40" s="309" t="e">
        <f t="shared" si="6"/>
        <v>#REF!</v>
      </c>
    </row>
    <row r="41" spans="1:6" x14ac:dyDescent="0.2">
      <c r="A41" s="55" t="s">
        <v>26</v>
      </c>
      <c r="B41" s="290" t="e">
        <f t="shared" ref="B41:F41" si="7">ROUND(B19/B16,4)</f>
        <v>#REF!</v>
      </c>
      <c r="C41" s="291" t="e">
        <f t="shared" si="7"/>
        <v>#REF!</v>
      </c>
      <c r="D41" s="291" t="e">
        <f t="shared" si="7"/>
        <v>#REF!</v>
      </c>
      <c r="E41" s="291" t="e">
        <f t="shared" si="7"/>
        <v>#REF!</v>
      </c>
      <c r="F41" s="311" t="e">
        <f t="shared" si="7"/>
        <v>#REF!</v>
      </c>
    </row>
    <row r="42" spans="1:6" x14ac:dyDescent="0.2">
      <c r="A42" s="11" t="s">
        <v>8</v>
      </c>
      <c r="B42" s="288" t="e">
        <f t="shared" ref="B42:F42" si="8">ROUND(B27/B26,4)</f>
        <v>#REF!</v>
      </c>
      <c r="C42" s="289" t="e">
        <f t="shared" si="8"/>
        <v>#REF!</v>
      </c>
      <c r="D42" s="289" t="e">
        <f t="shared" si="8"/>
        <v>#REF!</v>
      </c>
      <c r="E42" s="289" t="e">
        <f t="shared" si="8"/>
        <v>#REF!</v>
      </c>
      <c r="F42" s="309" t="e">
        <f t="shared" si="8"/>
        <v>#REF!</v>
      </c>
    </row>
    <row r="43" spans="1:6" ht="12" customHeight="1" x14ac:dyDescent="0.2">
      <c r="A43" s="11"/>
      <c r="B43" s="288"/>
      <c r="C43" s="289"/>
      <c r="D43" s="289"/>
      <c r="E43" s="289"/>
      <c r="F43" s="309"/>
    </row>
    <row r="44" spans="1:6" ht="15.75" hidden="1" x14ac:dyDescent="0.25">
      <c r="A44" s="15" t="s">
        <v>9</v>
      </c>
      <c r="B44" s="288"/>
      <c r="C44" s="289"/>
      <c r="D44" s="289"/>
      <c r="E44" s="289"/>
      <c r="F44" s="309"/>
    </row>
    <row r="45" spans="1:6" ht="6" hidden="1" customHeight="1" x14ac:dyDescent="0.2">
      <c r="A45" s="11"/>
      <c r="B45" s="189"/>
      <c r="C45" s="190"/>
      <c r="D45" s="190"/>
      <c r="E45" s="190"/>
      <c r="F45" s="312"/>
    </row>
    <row r="46" spans="1:6" hidden="1" x14ac:dyDescent="0.2">
      <c r="A46" s="3" t="s">
        <v>12</v>
      </c>
      <c r="B46" s="292" t="e">
        <f>Brokerage!#REF!</f>
        <v>#REF!</v>
      </c>
      <c r="C46" s="293" t="e">
        <f>Brokerage!#REF!</f>
        <v>#REF!</v>
      </c>
      <c r="D46" s="293" t="e">
        <f>Brokerage!#REF!</f>
        <v>#REF!</v>
      </c>
      <c r="E46" s="293" t="e">
        <f>Brokerage!#REF!</f>
        <v>#REF!</v>
      </c>
      <c r="F46" s="313" t="e">
        <f>Brokerage!#REF!</f>
        <v>#REF!</v>
      </c>
    </row>
    <row r="47" spans="1:6" hidden="1" x14ac:dyDescent="0.2">
      <c r="A47" s="64" t="s">
        <v>58</v>
      </c>
      <c r="B47" s="294" t="e">
        <f>Brokerage!#REF!</f>
        <v>#REF!</v>
      </c>
      <c r="C47" s="295" t="e">
        <f>Brokerage!#REF!</f>
        <v>#REF!</v>
      </c>
      <c r="D47" s="295" t="e">
        <f>Brokerage!#REF!</f>
        <v>#REF!</v>
      </c>
      <c r="E47" s="295" t="e">
        <f>Brokerage!#REF!</f>
        <v>#REF!</v>
      </c>
      <c r="F47" s="314" t="e">
        <f>Brokerage!#REF!</f>
        <v>#REF!</v>
      </c>
    </row>
    <row r="48" spans="1:6" hidden="1" x14ac:dyDescent="0.2">
      <c r="A48" s="3" t="s">
        <v>56</v>
      </c>
      <c r="B48" s="294" t="e">
        <f>Brokerage!#REF!</f>
        <v>#REF!</v>
      </c>
      <c r="C48" s="295" t="e">
        <f>Brokerage!#REF!+2</f>
        <v>#REF!</v>
      </c>
      <c r="D48" s="295" t="e">
        <f>Brokerage!#REF!+1</f>
        <v>#REF!</v>
      </c>
      <c r="E48" s="295" t="e">
        <f>Brokerage!#REF!+1</f>
        <v>#REF!</v>
      </c>
      <c r="F48" s="314" t="e">
        <f>Brokerage!#REF!+3</f>
        <v>#REF!</v>
      </c>
    </row>
    <row r="49" spans="1:27" hidden="1" x14ac:dyDescent="0.2">
      <c r="A49" s="3" t="s">
        <v>57</v>
      </c>
      <c r="B49" s="207" t="e">
        <f>Brokerage!#REF!</f>
        <v>#REF!</v>
      </c>
      <c r="C49" s="208" t="e">
        <f>Brokerage!#REF!+12.2</f>
        <v>#REF!</v>
      </c>
      <c r="D49" s="208" t="e">
        <f>Brokerage!#REF!+1.1</f>
        <v>#REF!</v>
      </c>
      <c r="E49" s="208" t="e">
        <f>Brokerage!#REF!+1.1</f>
        <v>#REF!</v>
      </c>
      <c r="F49" s="315" t="e">
        <f>Brokerage!#REF!+13.3</f>
        <v>#REF!</v>
      </c>
    </row>
    <row r="50" spans="1:27" s="22" customFormat="1" hidden="1" x14ac:dyDescent="0.2">
      <c r="A50" s="151" t="s">
        <v>101</v>
      </c>
      <c r="B50" s="292" t="e">
        <f>Brokerage!#REF!+'Risk Management'!#REF!</f>
        <v>#REF!</v>
      </c>
      <c r="C50" s="293" t="e">
        <f>Brokerage!#REF!+'Risk Management'!#REF!</f>
        <v>#REF!</v>
      </c>
      <c r="D50" s="293" t="e">
        <f>Brokerage!#REF!+'Risk Management'!#REF!</f>
        <v>#REF!</v>
      </c>
      <c r="E50" s="293" t="e">
        <f>Brokerage!#REF!+'Risk Management'!#REF!</f>
        <v>#REF!</v>
      </c>
      <c r="F50" s="313"/>
      <c r="L50"/>
      <c r="M50"/>
      <c r="N50"/>
      <c r="O50"/>
      <c r="P50"/>
      <c r="Q50"/>
      <c r="R50"/>
      <c r="S50"/>
      <c r="T50"/>
      <c r="U50"/>
      <c r="V50"/>
      <c r="W50"/>
      <c r="X50"/>
      <c r="Y50"/>
      <c r="Z50"/>
      <c r="AA50"/>
    </row>
    <row r="51" spans="1:27" ht="6" hidden="1" customHeight="1" x14ac:dyDescent="0.2">
      <c r="A51" s="11"/>
      <c r="B51" s="209"/>
      <c r="C51" s="210"/>
      <c r="D51" s="210"/>
      <c r="E51" s="210"/>
      <c r="F51" s="316"/>
    </row>
    <row r="52" spans="1:27" x14ac:dyDescent="0.2">
      <c r="A52" s="57" t="s">
        <v>18</v>
      </c>
      <c r="B52" s="288"/>
      <c r="C52" s="289"/>
      <c r="D52" s="289"/>
      <c r="E52" s="289"/>
      <c r="F52" s="309"/>
    </row>
    <row r="53" spans="1:27" ht="6" customHeight="1" x14ac:dyDescent="0.2">
      <c r="A53" s="11"/>
      <c r="B53" s="209"/>
      <c r="C53" s="210"/>
      <c r="D53" s="210"/>
      <c r="E53" s="210"/>
      <c r="F53" s="316"/>
    </row>
    <row r="54" spans="1:27" x14ac:dyDescent="0.2">
      <c r="A54" s="55" t="s">
        <v>19</v>
      </c>
      <c r="B54" s="211" t="e">
        <f t="shared" ref="B54:F54" si="9">B29</f>
        <v>#REF!</v>
      </c>
      <c r="C54" s="212" t="e">
        <f t="shared" si="9"/>
        <v>#REF!</v>
      </c>
      <c r="D54" s="212" t="e">
        <f t="shared" si="9"/>
        <v>#REF!</v>
      </c>
      <c r="E54" s="212" t="e">
        <f t="shared" si="9"/>
        <v>#REF!</v>
      </c>
      <c r="F54" s="317" t="e">
        <f t="shared" si="9"/>
        <v>#REF!</v>
      </c>
    </row>
    <row r="55" spans="1:27" x14ac:dyDescent="0.2">
      <c r="A55" s="55" t="s">
        <v>11</v>
      </c>
      <c r="B55" s="191" t="e">
        <f t="shared" ref="B55:F55" si="10">B27</f>
        <v>#REF!</v>
      </c>
      <c r="C55" s="192" t="e">
        <f t="shared" si="10"/>
        <v>#REF!</v>
      </c>
      <c r="D55" s="192" t="e">
        <f t="shared" si="10"/>
        <v>#REF!</v>
      </c>
      <c r="E55" s="192" t="e">
        <f t="shared" si="10"/>
        <v>#REF!</v>
      </c>
      <c r="F55" s="301" t="e">
        <f t="shared" si="10"/>
        <v>#REF!</v>
      </c>
    </row>
    <row r="56" spans="1:27" x14ac:dyDescent="0.2">
      <c r="A56" s="11" t="s">
        <v>5</v>
      </c>
      <c r="B56" s="191" t="e">
        <f t="shared" ref="B56:F56" si="11">B20</f>
        <v>#REF!</v>
      </c>
      <c r="C56" s="192" t="e">
        <f t="shared" si="11"/>
        <v>#REF!</v>
      </c>
      <c r="D56" s="192" t="e">
        <f t="shared" si="11"/>
        <v>#REF!</v>
      </c>
      <c r="E56" s="192" t="e">
        <f t="shared" si="11"/>
        <v>#REF!</v>
      </c>
      <c r="F56" s="301" t="e">
        <f t="shared" si="11"/>
        <v>#REF!</v>
      </c>
    </row>
    <row r="57" spans="1:27" x14ac:dyDescent="0.2">
      <c r="A57" s="11" t="s">
        <v>6</v>
      </c>
      <c r="B57" s="191" t="e">
        <f t="shared" ref="B57:F57" si="12">B21</f>
        <v>#REF!</v>
      </c>
      <c r="C57" s="192" t="e">
        <f t="shared" si="12"/>
        <v>#REF!</v>
      </c>
      <c r="D57" s="192" t="e">
        <f t="shared" si="12"/>
        <v>#REF!</v>
      </c>
      <c r="E57" s="192" t="e">
        <f t="shared" si="12"/>
        <v>#REF!</v>
      </c>
      <c r="F57" s="301" t="e">
        <f t="shared" si="12"/>
        <v>#REF!</v>
      </c>
    </row>
    <row r="58" spans="1:27" x14ac:dyDescent="0.2">
      <c r="A58" s="11" t="s">
        <v>17</v>
      </c>
      <c r="B58" s="191" t="e">
        <f t="shared" ref="B58:F58" si="13">B22</f>
        <v>#REF!</v>
      </c>
      <c r="C58" s="192" t="e">
        <f t="shared" si="13"/>
        <v>#REF!</v>
      </c>
      <c r="D58" s="192" t="e">
        <f t="shared" si="13"/>
        <v>#REF!</v>
      </c>
      <c r="E58" s="192" t="e">
        <f t="shared" si="13"/>
        <v>#REF!</v>
      </c>
      <c r="F58" s="301" t="e">
        <f t="shared" si="13"/>
        <v>#REF!</v>
      </c>
    </row>
    <row r="59" spans="1:27" ht="6" customHeight="1" x14ac:dyDescent="0.2">
      <c r="A59" s="11"/>
      <c r="B59" s="195"/>
      <c r="C59" s="196"/>
      <c r="D59" s="196"/>
      <c r="E59" s="196"/>
      <c r="F59" s="303"/>
    </row>
    <row r="60" spans="1:27" s="1" customFormat="1" ht="14.1" customHeight="1" thickBot="1" x14ac:dyDescent="0.25">
      <c r="A60" s="12" t="s">
        <v>18</v>
      </c>
      <c r="B60" s="201" t="e">
        <f t="shared" ref="B60:F60" si="14">SUM(B52:B59)</f>
        <v>#REF!</v>
      </c>
      <c r="C60" s="202" t="e">
        <f t="shared" si="14"/>
        <v>#REF!</v>
      </c>
      <c r="D60" s="202" t="e">
        <f t="shared" si="14"/>
        <v>#REF!</v>
      </c>
      <c r="E60" s="202" t="e">
        <f t="shared" si="14"/>
        <v>#REF!</v>
      </c>
      <c r="F60" s="306" t="e">
        <f t="shared" si="14"/>
        <v>#REF!</v>
      </c>
    </row>
    <row r="61" spans="1:27" s="1" customFormat="1" ht="6" customHeight="1" thickTop="1" x14ac:dyDescent="0.2">
      <c r="A61" s="12"/>
      <c r="B61" s="213"/>
      <c r="C61" s="214"/>
      <c r="D61" s="214"/>
      <c r="E61" s="214"/>
      <c r="F61" s="318"/>
    </row>
    <row r="62" spans="1:27" x14ac:dyDescent="0.2">
      <c r="A62" s="11" t="s">
        <v>72</v>
      </c>
      <c r="B62" s="288" t="e">
        <f t="shared" ref="B62:F62" si="15">ROUND(B60/B16,4)</f>
        <v>#REF!</v>
      </c>
      <c r="C62" s="289" t="e">
        <f t="shared" si="15"/>
        <v>#REF!</v>
      </c>
      <c r="D62" s="289" t="e">
        <f t="shared" si="15"/>
        <v>#REF!</v>
      </c>
      <c r="E62" s="289" t="e">
        <f t="shared" si="15"/>
        <v>#REF!</v>
      </c>
      <c r="F62" s="309" t="e">
        <f t="shared" si="15"/>
        <v>#REF!</v>
      </c>
    </row>
    <row r="63" spans="1:27" hidden="1" x14ac:dyDescent="0.2">
      <c r="A63" s="3" t="s">
        <v>37</v>
      </c>
      <c r="B63" s="288" t="e">
        <f>ROUND(((B60-#REF!)/#REF!),4)</f>
        <v>#REF!</v>
      </c>
      <c r="C63" s="289" t="e">
        <f>ROUND(((C60-#REF!)/#REF!),4)</f>
        <v>#REF!</v>
      </c>
      <c r="D63" s="289" t="e">
        <f>ROUND(((D60-#REF!)/#REF!),4)</f>
        <v>#REF!</v>
      </c>
      <c r="E63" s="289" t="e">
        <f>ROUND(((E60-#REF!)/#REF!),4)</f>
        <v>#REF!</v>
      </c>
      <c r="F63" s="309" t="e">
        <f>ROUND(((F60-(#REF!+#REF!+#REF!+#REF!))/(#REF!+#REF!+#REF!+#REF!)),4)</f>
        <v>#REF!</v>
      </c>
    </row>
    <row r="64" spans="1:27" ht="13.9" customHeight="1" thickBot="1" x14ac:dyDescent="0.25">
      <c r="A64" s="131"/>
      <c r="B64" s="296"/>
      <c r="C64" s="297"/>
      <c r="D64" s="297"/>
      <c r="E64" s="297"/>
      <c r="F64" s="319"/>
    </row>
    <row r="65" spans="1:25" x14ac:dyDescent="0.2">
      <c r="A65" s="46"/>
    </row>
    <row r="66" spans="1:25" ht="14.25" customHeight="1" x14ac:dyDescent="0.25">
      <c r="A66" s="10"/>
      <c r="B66" s="10"/>
      <c r="C66" s="10"/>
      <c r="D66" s="10"/>
      <c r="E66" s="10"/>
      <c r="F66" s="152" t="s">
        <v>125</v>
      </c>
      <c r="G66" s="106"/>
      <c r="H66" s="106"/>
      <c r="I66" s="106"/>
      <c r="J66" s="106"/>
      <c r="K66" s="106"/>
      <c r="L66" s="106"/>
      <c r="M66" s="106"/>
      <c r="N66" s="106"/>
      <c r="P66" s="106"/>
      <c r="Q66" s="106"/>
      <c r="R66" s="106"/>
      <c r="S66" s="106"/>
      <c r="T66" s="106"/>
      <c r="U66" s="106"/>
      <c r="V66" s="106"/>
      <c r="W66" s="106"/>
      <c r="X66" s="106"/>
      <c r="Y66" s="106" t="s">
        <v>96</v>
      </c>
    </row>
    <row r="67" spans="1:25" ht="18.600000000000001" customHeight="1" x14ac:dyDescent="0.25">
      <c r="A67" s="757" t="s">
        <v>0</v>
      </c>
      <c r="B67" s="757"/>
      <c r="C67" s="757"/>
      <c r="D67" s="757"/>
      <c r="E67" s="757"/>
      <c r="F67" s="757"/>
      <c r="G67" s="106"/>
      <c r="H67" s="106"/>
      <c r="I67" s="106"/>
      <c r="J67" s="106"/>
      <c r="K67" s="106"/>
      <c r="L67" s="106"/>
      <c r="M67" s="106"/>
      <c r="N67" s="106"/>
      <c r="P67" s="106"/>
      <c r="Q67" s="106"/>
      <c r="R67" s="106"/>
      <c r="S67" s="106"/>
      <c r="T67" s="106"/>
      <c r="U67" s="106"/>
      <c r="V67" s="106"/>
      <c r="W67" s="106"/>
      <c r="X67" s="106"/>
      <c r="Y67" s="106"/>
    </row>
    <row r="68" spans="1:25" ht="16.149999999999999" customHeight="1" x14ac:dyDescent="0.25">
      <c r="A68" s="757" t="s">
        <v>126</v>
      </c>
      <c r="B68" s="757"/>
      <c r="C68" s="757"/>
      <c r="D68" s="757"/>
      <c r="E68" s="757"/>
      <c r="F68" s="757"/>
      <c r="G68" s="106"/>
      <c r="H68" s="106"/>
      <c r="I68" s="106"/>
      <c r="J68" s="106"/>
      <c r="K68" s="106"/>
      <c r="L68" s="106"/>
      <c r="M68" s="106"/>
      <c r="N68" s="106"/>
      <c r="P68" s="106"/>
      <c r="Q68" s="106"/>
      <c r="R68" s="106"/>
      <c r="S68" s="106"/>
      <c r="T68" s="106"/>
      <c r="U68" s="106"/>
      <c r="V68" s="106"/>
      <c r="W68" s="106"/>
      <c r="X68" s="106"/>
      <c r="Y68" s="106"/>
    </row>
    <row r="69" spans="1:25" ht="16.149999999999999" customHeight="1" x14ac:dyDescent="0.25">
      <c r="A69" s="757" t="s">
        <v>135</v>
      </c>
      <c r="B69" s="757"/>
      <c r="C69" s="757"/>
      <c r="D69" s="757"/>
      <c r="E69" s="757"/>
      <c r="F69" s="757"/>
      <c r="G69" s="106"/>
      <c r="H69" s="106"/>
      <c r="I69" s="106"/>
      <c r="J69" s="106"/>
      <c r="K69" s="106"/>
      <c r="L69" s="106"/>
      <c r="M69" s="106"/>
      <c r="N69" s="106"/>
      <c r="P69" s="106"/>
      <c r="Q69" s="106"/>
      <c r="R69" s="106"/>
      <c r="S69" s="106"/>
      <c r="T69" s="106"/>
      <c r="U69" s="106"/>
      <c r="V69" s="106"/>
      <c r="W69" s="106"/>
      <c r="X69" s="106"/>
      <c r="Y69" s="106"/>
    </row>
    <row r="70" spans="1:25" ht="14.25" customHeight="1" x14ac:dyDescent="0.2">
      <c r="A70" s="779" t="s">
        <v>20</v>
      </c>
      <c r="B70" s="779"/>
      <c r="C70" s="779"/>
      <c r="D70" s="779"/>
      <c r="E70" s="779"/>
      <c r="F70" s="779"/>
      <c r="G70" s="106"/>
      <c r="H70" s="106"/>
      <c r="I70" s="106"/>
      <c r="J70" s="106"/>
      <c r="K70" s="106"/>
      <c r="L70" s="106"/>
      <c r="M70" s="106"/>
      <c r="N70" s="106"/>
      <c r="P70" s="106"/>
      <c r="Q70" s="106"/>
      <c r="R70" s="106"/>
      <c r="S70" s="106"/>
      <c r="T70" s="106"/>
      <c r="U70" s="106"/>
      <c r="V70" s="106"/>
      <c r="W70" s="106"/>
      <c r="X70" s="106"/>
      <c r="Y70" s="106"/>
    </row>
    <row r="71" spans="1:25" ht="14.25" customHeight="1" thickBot="1" x14ac:dyDescent="0.3">
      <c r="A71" s="10"/>
      <c r="B71" s="10"/>
      <c r="C71" s="10"/>
      <c r="D71" s="10"/>
      <c r="E71" s="10"/>
      <c r="F71" s="10"/>
      <c r="G71" s="106"/>
      <c r="H71" s="106"/>
      <c r="I71" s="106"/>
      <c r="J71" s="106"/>
      <c r="K71" s="106"/>
      <c r="L71" s="106"/>
      <c r="M71" s="106"/>
      <c r="N71" s="106"/>
      <c r="P71" s="106"/>
      <c r="Q71" s="106"/>
      <c r="R71" s="106"/>
      <c r="S71" s="106"/>
      <c r="T71" s="106"/>
      <c r="U71" s="106"/>
      <c r="V71" s="106"/>
      <c r="W71" s="106"/>
      <c r="X71" s="106"/>
      <c r="Y71" s="106"/>
    </row>
    <row r="72" spans="1:25" ht="42" customHeight="1" thickBot="1" x14ac:dyDescent="0.3">
      <c r="A72" s="23" t="s">
        <v>35</v>
      </c>
      <c r="B72" s="782" t="s">
        <v>114</v>
      </c>
      <c r="C72" s="783"/>
      <c r="D72" s="783"/>
      <c r="E72" s="783"/>
      <c r="F72" s="784"/>
      <c r="G72" s="106"/>
      <c r="H72" s="106"/>
      <c r="I72" s="106"/>
      <c r="J72" s="106"/>
      <c r="K72" s="106"/>
      <c r="L72" s="106"/>
      <c r="M72" s="106"/>
      <c r="N72" s="106"/>
      <c r="P72" s="106"/>
      <c r="Q72" s="106"/>
      <c r="R72" s="106"/>
      <c r="S72" s="106"/>
      <c r="T72" s="106"/>
      <c r="U72" s="106"/>
      <c r="V72" s="106"/>
      <c r="W72" s="106"/>
      <c r="X72" s="106"/>
      <c r="Y72" s="106"/>
    </row>
    <row r="73" spans="1:25" ht="14.25" customHeight="1" thickBot="1" x14ac:dyDescent="0.3">
      <c r="A73" s="53" t="s">
        <v>21</v>
      </c>
      <c r="B73" s="215" t="s">
        <v>28</v>
      </c>
      <c r="C73" s="216" t="s">
        <v>29</v>
      </c>
      <c r="D73" s="216" t="s">
        <v>30</v>
      </c>
      <c r="E73" s="216" t="s">
        <v>31</v>
      </c>
      <c r="F73" s="320" t="s">
        <v>32</v>
      </c>
      <c r="G73" s="106"/>
      <c r="H73" s="106"/>
      <c r="I73" s="106"/>
      <c r="J73" s="106"/>
      <c r="K73" s="106"/>
      <c r="L73" s="106"/>
      <c r="M73" s="106"/>
      <c r="N73" s="106"/>
      <c r="P73" s="106"/>
      <c r="Q73" s="106"/>
      <c r="R73" s="106"/>
      <c r="S73" s="106"/>
      <c r="T73" s="106"/>
      <c r="U73" s="106"/>
      <c r="V73" s="106"/>
      <c r="W73" s="106"/>
      <c r="X73" s="106"/>
      <c r="Y73" s="106"/>
    </row>
    <row r="74" spans="1:25" ht="14.25" customHeight="1" x14ac:dyDescent="0.2">
      <c r="A74" s="54"/>
      <c r="B74" s="217"/>
      <c r="C74" s="218"/>
      <c r="D74" s="218"/>
      <c r="E74" s="218"/>
      <c r="F74" s="321"/>
      <c r="G74" s="106"/>
      <c r="H74" s="106"/>
      <c r="I74" s="106"/>
      <c r="J74" s="106"/>
      <c r="K74" s="106"/>
      <c r="L74" s="106"/>
      <c r="M74" s="106"/>
      <c r="N74" s="106"/>
      <c r="P74" s="106"/>
      <c r="Q74" s="106"/>
      <c r="R74" s="106"/>
      <c r="S74" s="106"/>
      <c r="T74" s="106"/>
      <c r="U74" s="106"/>
      <c r="V74" s="106"/>
      <c r="W74" s="106"/>
      <c r="X74" s="106"/>
      <c r="Y74" s="106"/>
    </row>
    <row r="75" spans="1:25" ht="14.25" customHeight="1" x14ac:dyDescent="0.2">
      <c r="A75" s="11" t="s">
        <v>1</v>
      </c>
      <c r="B75" s="221" t="e">
        <f>Brokerage!#REF!</f>
        <v>#REF!</v>
      </c>
      <c r="C75" s="222" t="e">
        <f>Brokerage!#REF!</f>
        <v>#REF!</v>
      </c>
      <c r="D75" s="222" t="e">
        <f>Brokerage!#REF!</f>
        <v>#REF!</v>
      </c>
      <c r="E75" s="222" t="e">
        <f>Brokerage!#REF!</f>
        <v>#REF!</v>
      </c>
      <c r="F75" s="322" t="e">
        <f>Brokerage!#REF!</f>
        <v>#REF!</v>
      </c>
      <c r="G75" s="106"/>
      <c r="H75" s="106"/>
      <c r="I75" s="106"/>
      <c r="J75" s="106"/>
      <c r="K75" s="106"/>
      <c r="L75" s="106"/>
      <c r="M75" s="106"/>
      <c r="N75" s="106"/>
      <c r="P75" s="106"/>
      <c r="Q75" s="106"/>
      <c r="R75" s="106"/>
      <c r="S75" s="106"/>
      <c r="T75" s="106"/>
      <c r="U75" s="106"/>
      <c r="V75" s="106"/>
      <c r="W75" s="106"/>
      <c r="X75" s="106"/>
      <c r="Y75" s="106"/>
    </row>
    <row r="76" spans="1:25" ht="14.25" customHeight="1" x14ac:dyDescent="0.2">
      <c r="A76" s="11" t="s">
        <v>2</v>
      </c>
      <c r="B76" s="225" t="e">
        <f>Brokerage!#REF!+'Risk Management'!#REF!</f>
        <v>#REF!</v>
      </c>
      <c r="C76" s="226" t="e">
        <f>Brokerage!#REF!+'Risk Management'!#REF!</f>
        <v>#REF!</v>
      </c>
      <c r="D76" s="226" t="e">
        <f>Brokerage!#REF!+'Risk Management'!#REF!</f>
        <v>#REF!</v>
      </c>
      <c r="E76" s="226" t="e">
        <f>Brokerage!#REF!+'Risk Management'!#REF!</f>
        <v>#REF!</v>
      </c>
      <c r="F76" s="323" t="e">
        <f>Brokerage!#REF!+'Risk Management'!#REF!</f>
        <v>#REF!</v>
      </c>
      <c r="G76" s="106"/>
      <c r="H76" s="106"/>
      <c r="I76" s="106"/>
      <c r="J76" s="106"/>
      <c r="K76" s="106"/>
      <c r="L76" s="106"/>
      <c r="M76" s="106"/>
      <c r="N76" s="106"/>
      <c r="P76" s="106"/>
      <c r="Q76" s="106"/>
      <c r="R76" s="106"/>
      <c r="S76" s="106"/>
      <c r="T76" s="106"/>
      <c r="U76" s="106"/>
      <c r="V76" s="106"/>
      <c r="W76" s="106"/>
      <c r="X76" s="106"/>
      <c r="Y76" s="106"/>
    </row>
    <row r="77" spans="1:25" ht="14.25" customHeight="1" x14ac:dyDescent="0.2">
      <c r="A77" s="38" t="s">
        <v>108</v>
      </c>
      <c r="B77" s="225" t="e">
        <f>'Risk Management'!#REF!</f>
        <v>#REF!</v>
      </c>
      <c r="C77" s="226" t="e">
        <f>'Risk Management'!#REF!</f>
        <v>#REF!</v>
      </c>
      <c r="D77" s="226" t="e">
        <f>'Risk Management'!#REF!</f>
        <v>#REF!</v>
      </c>
      <c r="E77" s="226" t="e">
        <f>'Risk Management'!#REF!</f>
        <v>#REF!</v>
      </c>
      <c r="F77" s="323" t="e">
        <f>'Risk Management'!#REF!</f>
        <v>#REF!</v>
      </c>
      <c r="G77" s="106"/>
      <c r="H77" s="106"/>
      <c r="I77" s="106"/>
      <c r="J77" s="106"/>
      <c r="K77" s="106"/>
      <c r="L77" s="106"/>
      <c r="M77" s="106"/>
      <c r="N77" s="106"/>
      <c r="P77" s="106"/>
      <c r="Q77" s="106"/>
      <c r="R77" s="106"/>
      <c r="S77" s="106"/>
      <c r="T77" s="106"/>
      <c r="U77" s="106"/>
      <c r="V77" s="106"/>
      <c r="W77" s="106"/>
      <c r="X77" s="106"/>
      <c r="Y77" s="106"/>
    </row>
    <row r="78" spans="1:25" ht="14.25" customHeight="1" x14ac:dyDescent="0.2">
      <c r="A78" s="38" t="s">
        <v>104</v>
      </c>
      <c r="B78" s="225" t="e">
        <f>Brokerage!#REF!</f>
        <v>#REF!</v>
      </c>
      <c r="C78" s="226" t="e">
        <f>Brokerage!#REF!</f>
        <v>#REF!</v>
      </c>
      <c r="D78" s="226" t="e">
        <f>Brokerage!#REF!</f>
        <v>#REF!</v>
      </c>
      <c r="E78" s="226" t="e">
        <f>Brokerage!#REF!</f>
        <v>#REF!</v>
      </c>
      <c r="F78" s="323" t="e">
        <f>Brokerage!#REF!</f>
        <v>#REF!</v>
      </c>
      <c r="G78" s="106"/>
      <c r="H78" s="106"/>
      <c r="I78" s="106"/>
      <c r="J78" s="106"/>
      <c r="K78" s="106"/>
      <c r="L78" s="106"/>
      <c r="M78" s="106"/>
      <c r="N78" s="106"/>
      <c r="P78" s="106"/>
      <c r="Q78" s="106"/>
      <c r="R78" s="106"/>
      <c r="S78" s="106"/>
      <c r="T78" s="106"/>
      <c r="U78" s="106"/>
      <c r="V78" s="106"/>
      <c r="W78" s="106"/>
      <c r="X78" s="106"/>
      <c r="Y78" s="106"/>
    </row>
    <row r="79" spans="1:25" ht="14.25" customHeight="1" x14ac:dyDescent="0.2">
      <c r="A79" s="38" t="s">
        <v>105</v>
      </c>
      <c r="B79" s="225" t="e">
        <f>Brokerage!#REF!</f>
        <v>#REF!</v>
      </c>
      <c r="C79" s="226" t="e">
        <f>Brokerage!#REF!</f>
        <v>#REF!</v>
      </c>
      <c r="D79" s="226" t="e">
        <f>Brokerage!#REF!</f>
        <v>#REF!</v>
      </c>
      <c r="E79" s="226" t="e">
        <f>Brokerage!#REF!</f>
        <v>#REF!</v>
      </c>
      <c r="F79" s="323" t="e">
        <f>Brokerage!#REF!</f>
        <v>#REF!</v>
      </c>
      <c r="G79" s="106"/>
      <c r="H79" s="106"/>
      <c r="I79" s="106"/>
      <c r="J79" s="106"/>
      <c r="K79" s="106"/>
      <c r="L79" s="106"/>
      <c r="M79" s="106"/>
      <c r="N79" s="106"/>
      <c r="P79" s="106"/>
      <c r="Q79" s="106"/>
      <c r="R79" s="106"/>
      <c r="S79" s="106"/>
      <c r="T79" s="106"/>
      <c r="U79" s="106"/>
      <c r="V79" s="106"/>
      <c r="W79" s="106"/>
      <c r="X79" s="106"/>
      <c r="Y79" s="106"/>
    </row>
    <row r="80" spans="1:25" ht="14.25" customHeight="1" x14ac:dyDescent="0.2">
      <c r="A80" s="11" t="s">
        <v>41</v>
      </c>
      <c r="B80" s="324" t="e">
        <f>Brokerage!#REF!+'Risk Management'!#REF!</f>
        <v>#REF!</v>
      </c>
      <c r="C80" s="325" t="e">
        <f>Brokerage!#REF!+'Risk Management'!#REF!</f>
        <v>#REF!</v>
      </c>
      <c r="D80" s="325" t="e">
        <f>Brokerage!#REF!+'Risk Management'!#REF!</f>
        <v>#REF!</v>
      </c>
      <c r="E80" s="325" t="e">
        <f>Brokerage!#REF!+'Risk Management'!#REF!</f>
        <v>#REF!</v>
      </c>
      <c r="F80" s="326" t="e">
        <f>Brokerage!#REF!+'Risk Management'!#REF!</f>
        <v>#REF!</v>
      </c>
      <c r="G80" s="106"/>
      <c r="H80" s="106"/>
      <c r="I80" s="106"/>
      <c r="J80" s="106"/>
      <c r="K80" s="106"/>
      <c r="L80" s="106"/>
      <c r="M80" s="106"/>
      <c r="N80" s="106"/>
      <c r="P80" s="106"/>
      <c r="Q80" s="106"/>
      <c r="R80" s="106"/>
      <c r="S80" s="106"/>
      <c r="T80" s="106"/>
      <c r="U80" s="106"/>
      <c r="V80" s="106"/>
      <c r="W80" s="106"/>
      <c r="X80" s="106"/>
      <c r="Y80" s="106"/>
    </row>
    <row r="81" spans="1:25" ht="14.25" customHeight="1" x14ac:dyDescent="0.2">
      <c r="A81" s="55"/>
      <c r="B81" s="227"/>
      <c r="C81" s="228"/>
      <c r="D81" s="228"/>
      <c r="E81" s="228"/>
      <c r="F81" s="327"/>
      <c r="G81" s="106"/>
      <c r="H81" s="106"/>
      <c r="I81" s="106"/>
      <c r="J81" s="106"/>
      <c r="K81" s="106"/>
      <c r="L81" s="106"/>
      <c r="M81" s="106"/>
      <c r="N81" s="106"/>
      <c r="P81" s="106"/>
      <c r="Q81" s="106"/>
      <c r="R81" s="106"/>
      <c r="S81" s="106"/>
      <c r="T81" s="106"/>
      <c r="U81" s="106"/>
      <c r="V81" s="106"/>
      <c r="W81" s="106"/>
      <c r="X81" s="106"/>
      <c r="Y81" s="106"/>
    </row>
    <row r="82" spans="1:25" ht="14.25" customHeight="1" x14ac:dyDescent="0.2">
      <c r="A82" s="12" t="s">
        <v>3</v>
      </c>
      <c r="B82" s="229" t="e">
        <f t="shared" ref="B82:F82" si="16">SUM(B74:B81)</f>
        <v>#REF!</v>
      </c>
      <c r="C82" s="230" t="e">
        <f t="shared" si="16"/>
        <v>#REF!</v>
      </c>
      <c r="D82" s="230" t="e">
        <f t="shared" si="16"/>
        <v>#REF!</v>
      </c>
      <c r="E82" s="230" t="e">
        <f t="shared" si="16"/>
        <v>#REF!</v>
      </c>
      <c r="F82" s="328" t="e">
        <f t="shared" si="16"/>
        <v>#REF!</v>
      </c>
      <c r="G82" s="106"/>
      <c r="H82" s="106"/>
      <c r="I82" s="106"/>
      <c r="J82" s="106"/>
      <c r="K82" s="106"/>
      <c r="L82" s="106"/>
      <c r="M82" s="106"/>
      <c r="N82" s="106"/>
      <c r="P82" s="106"/>
      <c r="Q82" s="106"/>
      <c r="R82" s="106"/>
      <c r="S82" s="106"/>
      <c r="T82" s="106"/>
      <c r="U82" s="106"/>
      <c r="V82" s="106"/>
      <c r="W82" s="106"/>
      <c r="X82" s="106"/>
      <c r="Y82" s="106"/>
    </row>
    <row r="83" spans="1:25" ht="14.25" customHeight="1" x14ac:dyDescent="0.2">
      <c r="A83" s="11"/>
      <c r="B83" s="227"/>
      <c r="C83" s="228"/>
      <c r="D83" s="228"/>
      <c r="E83" s="228"/>
      <c r="F83" s="327"/>
      <c r="G83" s="106"/>
      <c r="H83" s="106"/>
      <c r="I83" s="106"/>
      <c r="J83" s="106"/>
      <c r="K83" s="106"/>
      <c r="L83" s="106"/>
      <c r="M83" s="106"/>
      <c r="N83" s="106"/>
      <c r="P83" s="106"/>
      <c r="Q83" s="106"/>
      <c r="R83" s="106"/>
      <c r="S83" s="106"/>
      <c r="T83" s="106"/>
      <c r="U83" s="106"/>
      <c r="V83" s="106"/>
      <c r="W83" s="106"/>
      <c r="X83" s="106"/>
      <c r="Y83" s="106"/>
    </row>
    <row r="84" spans="1:25" ht="14.25" customHeight="1" x14ac:dyDescent="0.2">
      <c r="A84" s="11" t="s">
        <v>4</v>
      </c>
      <c r="B84" s="225" t="e">
        <f>Brokerage!#REF!+'Risk Management'!#REF!</f>
        <v>#REF!</v>
      </c>
      <c r="C84" s="226" t="e">
        <f>Brokerage!#REF!+'Risk Management'!#REF!</f>
        <v>#REF!</v>
      </c>
      <c r="D84" s="226" t="e">
        <f>Brokerage!#REF!+'Risk Management'!#REF!</f>
        <v>#REF!</v>
      </c>
      <c r="E84" s="226" t="e">
        <f>Brokerage!#REF!+'Risk Management'!#REF!</f>
        <v>#REF!</v>
      </c>
      <c r="F84" s="323" t="e">
        <f>Brokerage!#REF!+'Risk Management'!#REF!</f>
        <v>#REF!</v>
      </c>
      <c r="G84" s="106"/>
      <c r="H84" s="106"/>
      <c r="I84" s="106"/>
      <c r="J84" s="106"/>
      <c r="K84" s="106"/>
      <c r="L84" s="106"/>
      <c r="M84" s="106"/>
      <c r="N84" s="106"/>
      <c r="P84" s="106"/>
      <c r="Q84" s="106"/>
      <c r="R84" s="106"/>
      <c r="S84" s="106"/>
      <c r="T84" s="106"/>
      <c r="U84" s="106"/>
      <c r="V84" s="106"/>
      <c r="W84" s="106"/>
      <c r="X84" s="106"/>
      <c r="Y84" s="106"/>
    </row>
    <row r="85" spans="1:25" ht="14.25" customHeight="1" x14ac:dyDescent="0.2">
      <c r="A85" s="11" t="s">
        <v>10</v>
      </c>
      <c r="B85" s="225" t="e">
        <f>Brokerage!#REF!+'Risk Management'!#REF!</f>
        <v>#REF!</v>
      </c>
      <c r="C85" s="226" t="e">
        <f>Brokerage!#REF!+'Risk Management'!#REF!</f>
        <v>#REF!</v>
      </c>
      <c r="D85" s="226" t="e">
        <f>Brokerage!#REF!+'Risk Management'!#REF!</f>
        <v>#REF!</v>
      </c>
      <c r="E85" s="226" t="e">
        <f>Brokerage!#REF!+'Risk Management'!#REF!</f>
        <v>#REF!</v>
      </c>
      <c r="F85" s="323" t="e">
        <f>Brokerage!#REF!+'Risk Management'!#REF!</f>
        <v>#REF!</v>
      </c>
      <c r="G85" s="106"/>
      <c r="H85" s="106"/>
      <c r="I85" s="106"/>
      <c r="J85" s="106"/>
      <c r="K85" s="106"/>
      <c r="L85" s="106"/>
      <c r="M85" s="106"/>
      <c r="N85" s="106"/>
      <c r="P85" s="106"/>
      <c r="Q85" s="106"/>
      <c r="R85" s="106"/>
      <c r="S85" s="106"/>
      <c r="T85" s="106"/>
      <c r="U85" s="106"/>
      <c r="V85" s="106"/>
      <c r="W85" s="106"/>
      <c r="X85" s="106"/>
      <c r="Y85" s="106"/>
    </row>
    <row r="86" spans="1:25" ht="14.25" customHeight="1" x14ac:dyDescent="0.2">
      <c r="A86" s="38" t="s">
        <v>108</v>
      </c>
      <c r="B86" s="225" t="e">
        <f>'Risk Management'!#REF!</f>
        <v>#REF!</v>
      </c>
      <c r="C86" s="226" t="e">
        <f>'Risk Management'!#REF!</f>
        <v>#REF!</v>
      </c>
      <c r="D86" s="226" t="e">
        <f>'Risk Management'!#REF!</f>
        <v>#REF!</v>
      </c>
      <c r="E86" s="226" t="e">
        <f>'Risk Management'!#REF!</f>
        <v>#REF!</v>
      </c>
      <c r="F86" s="323" t="e">
        <f>'Risk Management'!#REF!</f>
        <v>#REF!</v>
      </c>
      <c r="G86" s="106"/>
      <c r="H86" s="106"/>
      <c r="I86" s="106"/>
      <c r="J86" s="106"/>
      <c r="K86" s="106"/>
      <c r="L86" s="106"/>
      <c r="M86" s="106"/>
      <c r="N86" s="106"/>
      <c r="P86" s="106"/>
      <c r="Q86" s="106"/>
      <c r="R86" s="106"/>
      <c r="S86" s="106"/>
      <c r="T86" s="106"/>
      <c r="U86" s="106"/>
      <c r="V86" s="106"/>
      <c r="W86" s="106"/>
      <c r="X86" s="106"/>
      <c r="Y86" s="106"/>
    </row>
    <row r="87" spans="1:25" ht="14.25" customHeight="1" x14ac:dyDescent="0.2">
      <c r="A87" s="11" t="s">
        <v>5</v>
      </c>
      <c r="B87" s="225" t="e">
        <f>Brokerage!#REF!+'Risk Management'!#REF!</f>
        <v>#REF!</v>
      </c>
      <c r="C87" s="226" t="e">
        <f>Brokerage!#REF!+'Risk Management'!#REF!</f>
        <v>#REF!</v>
      </c>
      <c r="D87" s="226" t="e">
        <f>Brokerage!#REF!+'Risk Management'!#REF!</f>
        <v>#REF!</v>
      </c>
      <c r="E87" s="226" t="e">
        <f>Brokerage!#REF!+'Risk Management'!#REF!</f>
        <v>#REF!</v>
      </c>
      <c r="F87" s="323" t="e">
        <f>Brokerage!#REF!+'Risk Management'!#REF!</f>
        <v>#REF!</v>
      </c>
      <c r="G87" s="106"/>
      <c r="H87" s="106"/>
      <c r="I87" s="106"/>
      <c r="J87" s="106"/>
      <c r="K87" s="106"/>
      <c r="L87" s="106"/>
      <c r="M87" s="106"/>
      <c r="N87" s="106"/>
      <c r="P87" s="106"/>
      <c r="Q87" s="106"/>
      <c r="R87" s="106"/>
      <c r="S87" s="106"/>
      <c r="T87" s="106"/>
      <c r="U87" s="106"/>
      <c r="V87" s="106"/>
      <c r="W87" s="106"/>
      <c r="X87" s="106"/>
      <c r="Y87" s="106"/>
    </row>
    <row r="88" spans="1:25" ht="14.25" customHeight="1" x14ac:dyDescent="0.2">
      <c r="A88" s="11" t="s">
        <v>6</v>
      </c>
      <c r="B88" s="225" t="e">
        <f>Brokerage!#REF!+'Risk Management'!#REF!</f>
        <v>#REF!</v>
      </c>
      <c r="C88" s="226" t="e">
        <f>Brokerage!#REF!+'Risk Management'!#REF!</f>
        <v>#REF!</v>
      </c>
      <c r="D88" s="226" t="e">
        <f>Brokerage!#REF!+'Risk Management'!#REF!</f>
        <v>#REF!</v>
      </c>
      <c r="E88" s="226" t="e">
        <f>Brokerage!#REF!+'Risk Management'!#REF!</f>
        <v>#REF!</v>
      </c>
      <c r="F88" s="323" t="e">
        <f>Brokerage!#REF!+'Risk Management'!#REF!</f>
        <v>#REF!</v>
      </c>
      <c r="G88" s="106"/>
      <c r="H88" s="106"/>
      <c r="I88" s="106"/>
      <c r="J88" s="106"/>
      <c r="K88" s="106"/>
      <c r="L88" s="106"/>
      <c r="M88" s="106"/>
      <c r="N88" s="106"/>
      <c r="P88" s="106"/>
      <c r="Q88" s="106"/>
      <c r="R88" s="106"/>
      <c r="S88" s="106"/>
      <c r="T88" s="106"/>
      <c r="U88" s="106"/>
      <c r="V88" s="106"/>
      <c r="W88" s="106"/>
      <c r="X88" s="106"/>
      <c r="Y88" s="106"/>
    </row>
    <row r="89" spans="1:25" ht="14.25" customHeight="1" x14ac:dyDescent="0.2">
      <c r="A89" s="11" t="s">
        <v>17</v>
      </c>
      <c r="B89" s="324" t="e">
        <f>Brokerage!#REF!+'Risk Management'!#REF!</f>
        <v>#REF!</v>
      </c>
      <c r="C89" s="325" t="e">
        <f>Brokerage!#REF!+'Risk Management'!#REF!</f>
        <v>#REF!</v>
      </c>
      <c r="D89" s="325" t="e">
        <f>Brokerage!#REF!+'Risk Management'!#REF!</f>
        <v>#REF!</v>
      </c>
      <c r="E89" s="325" t="e">
        <f>Brokerage!#REF!+'Risk Management'!#REF!</f>
        <v>#REF!</v>
      </c>
      <c r="F89" s="326" t="e">
        <f>Brokerage!#REF!+'Risk Management'!#REF!</f>
        <v>#REF!</v>
      </c>
      <c r="G89" s="106"/>
      <c r="H89" s="106"/>
      <c r="I89" s="106"/>
      <c r="J89" s="106"/>
      <c r="K89" s="106"/>
      <c r="L89" s="106"/>
      <c r="M89" s="106"/>
      <c r="N89" s="106"/>
      <c r="P89" s="106"/>
      <c r="Q89" s="106"/>
      <c r="R89" s="106"/>
      <c r="S89" s="106"/>
      <c r="T89" s="106"/>
      <c r="U89" s="106"/>
      <c r="V89" s="106"/>
      <c r="W89" s="106"/>
      <c r="X89" s="106"/>
      <c r="Y89" s="106"/>
    </row>
    <row r="90" spans="1:25" ht="14.25" customHeight="1" x14ac:dyDescent="0.2">
      <c r="A90" s="55"/>
      <c r="B90" s="227"/>
      <c r="C90" s="228"/>
      <c r="D90" s="228"/>
      <c r="E90" s="228"/>
      <c r="F90" s="327"/>
      <c r="G90" s="106"/>
      <c r="H90" s="106"/>
      <c r="I90" s="106"/>
      <c r="J90" s="106"/>
      <c r="K90" s="106"/>
      <c r="L90" s="106"/>
      <c r="M90" s="106"/>
      <c r="N90" s="106"/>
      <c r="P90" s="106"/>
      <c r="Q90" s="106"/>
      <c r="R90" s="106"/>
      <c r="S90" s="106"/>
      <c r="T90" s="106"/>
      <c r="U90" s="106"/>
      <c r="V90" s="106"/>
      <c r="W90" s="106"/>
      <c r="X90" s="106"/>
      <c r="Y90" s="106"/>
    </row>
    <row r="91" spans="1:25" ht="14.25" customHeight="1" x14ac:dyDescent="0.2">
      <c r="A91" s="12" t="s">
        <v>7</v>
      </c>
      <c r="B91" s="231" t="e">
        <f t="shared" ref="B91:F91" si="17">SUM(B83:B90)</f>
        <v>#REF!</v>
      </c>
      <c r="C91" s="232" t="e">
        <f t="shared" si="17"/>
        <v>#REF!</v>
      </c>
      <c r="D91" s="232" t="e">
        <f t="shared" si="17"/>
        <v>#REF!</v>
      </c>
      <c r="E91" s="232" t="e">
        <f t="shared" si="17"/>
        <v>#REF!</v>
      </c>
      <c r="F91" s="329" t="e">
        <f t="shared" si="17"/>
        <v>#REF!</v>
      </c>
      <c r="G91" s="106"/>
      <c r="H91" s="106"/>
      <c r="I91" s="106"/>
      <c r="J91" s="106"/>
      <c r="K91" s="106"/>
      <c r="L91" s="106"/>
      <c r="M91" s="106"/>
      <c r="N91" s="106"/>
      <c r="P91" s="106"/>
      <c r="Q91" s="106"/>
      <c r="R91" s="106"/>
      <c r="S91" s="106"/>
      <c r="T91" s="106"/>
      <c r="U91" s="106"/>
      <c r="V91" s="106"/>
      <c r="W91" s="106"/>
      <c r="X91" s="106"/>
      <c r="Y91" s="106"/>
    </row>
    <row r="92" spans="1:25" ht="14.25" customHeight="1" x14ac:dyDescent="0.2">
      <c r="A92" s="11"/>
      <c r="B92" s="223"/>
      <c r="C92" s="224"/>
      <c r="D92" s="224"/>
      <c r="E92" s="224"/>
      <c r="F92" s="330"/>
      <c r="G92" s="106"/>
      <c r="H92" s="106"/>
      <c r="I92" s="106"/>
      <c r="J92" s="106"/>
      <c r="K92" s="106"/>
      <c r="L92" s="106"/>
      <c r="M92" s="106"/>
      <c r="N92" s="106"/>
      <c r="P92" s="106"/>
      <c r="Q92" s="106"/>
      <c r="R92" s="106"/>
      <c r="S92" s="106"/>
      <c r="T92" s="106"/>
      <c r="U92" s="106"/>
      <c r="V92" s="106"/>
      <c r="W92" s="106"/>
      <c r="X92" s="106"/>
      <c r="Y92" s="106"/>
    </row>
    <row r="93" spans="1:25" ht="14.25" customHeight="1" x14ac:dyDescent="0.2">
      <c r="A93" s="38" t="s">
        <v>109</v>
      </c>
      <c r="B93" s="223" t="e">
        <f t="shared" ref="B93:F93" si="18">+B82-B91</f>
        <v>#REF!</v>
      </c>
      <c r="C93" s="224" t="e">
        <f t="shared" si="18"/>
        <v>#REF!</v>
      </c>
      <c r="D93" s="224" t="e">
        <f t="shared" si="18"/>
        <v>#REF!</v>
      </c>
      <c r="E93" s="224" t="e">
        <f t="shared" si="18"/>
        <v>#REF!</v>
      </c>
      <c r="F93" s="330" t="e">
        <f t="shared" si="18"/>
        <v>#REF!</v>
      </c>
      <c r="G93" s="106"/>
      <c r="H93" s="106"/>
      <c r="I93" s="106"/>
      <c r="J93" s="106"/>
      <c r="K93" s="106"/>
      <c r="L93" s="106"/>
      <c r="M93" s="106"/>
      <c r="N93" s="106"/>
      <c r="P93" s="106"/>
      <c r="Q93" s="106"/>
      <c r="R93" s="106"/>
      <c r="S93" s="106"/>
      <c r="T93" s="106"/>
      <c r="U93" s="106"/>
      <c r="V93" s="106"/>
      <c r="W93" s="106"/>
      <c r="X93" s="106"/>
      <c r="Y93" s="106"/>
    </row>
    <row r="94" spans="1:25" ht="14.25" customHeight="1" x14ac:dyDescent="0.2">
      <c r="A94" s="38" t="s">
        <v>117</v>
      </c>
      <c r="B94" s="324" t="e">
        <f>Brokerage!#REF!+'Risk Management'!#REF!</f>
        <v>#REF!</v>
      </c>
      <c r="C94" s="325" t="e">
        <f>Brokerage!#REF!+'Risk Management'!#REF!</f>
        <v>#REF!</v>
      </c>
      <c r="D94" s="325" t="e">
        <f>Brokerage!#REF!+'Risk Management'!#REF!</f>
        <v>#REF!</v>
      </c>
      <c r="E94" s="325" t="e">
        <f>Brokerage!#REF!+'Risk Management'!#REF!</f>
        <v>#REF!</v>
      </c>
      <c r="F94" s="326" t="e">
        <f>Brokerage!#REF!+'Risk Management'!#REF!</f>
        <v>#REF!</v>
      </c>
      <c r="G94" s="106"/>
      <c r="H94" s="106"/>
      <c r="I94" s="106"/>
      <c r="J94" s="106"/>
      <c r="K94" s="106"/>
      <c r="L94" s="106"/>
      <c r="M94" s="106"/>
      <c r="N94" s="106"/>
      <c r="P94" s="106"/>
      <c r="Q94" s="106"/>
      <c r="R94" s="106"/>
      <c r="S94" s="106"/>
      <c r="T94" s="106"/>
      <c r="U94" s="106"/>
      <c r="V94" s="106"/>
      <c r="W94" s="106"/>
      <c r="X94" s="106"/>
      <c r="Y94" s="106"/>
    </row>
    <row r="95" spans="1:25" ht="14.25" customHeight="1" x14ac:dyDescent="0.2">
      <c r="A95" s="55"/>
      <c r="B95" s="227"/>
      <c r="C95" s="228"/>
      <c r="D95" s="228"/>
      <c r="E95" s="228"/>
      <c r="F95" s="327"/>
      <c r="G95" s="106"/>
      <c r="H95" s="106"/>
      <c r="I95" s="106"/>
      <c r="J95" s="106"/>
      <c r="K95" s="106"/>
      <c r="L95" s="106"/>
      <c r="M95" s="106"/>
      <c r="N95" s="106"/>
      <c r="P95" s="106"/>
      <c r="Q95" s="106"/>
      <c r="R95" s="106"/>
      <c r="S95" s="106"/>
      <c r="T95" s="106"/>
      <c r="U95" s="106"/>
      <c r="V95" s="106"/>
      <c r="W95" s="106"/>
      <c r="X95" s="106"/>
      <c r="Y95" s="106"/>
    </row>
    <row r="96" spans="1:25" ht="14.25" customHeight="1" x14ac:dyDescent="0.2">
      <c r="A96" s="38" t="s">
        <v>107</v>
      </c>
      <c r="B96" s="223" t="e">
        <f t="shared" ref="B96:F96" si="19">+B93-B94</f>
        <v>#REF!</v>
      </c>
      <c r="C96" s="224" t="e">
        <f t="shared" si="19"/>
        <v>#REF!</v>
      </c>
      <c r="D96" s="224" t="e">
        <f t="shared" si="19"/>
        <v>#REF!</v>
      </c>
      <c r="E96" s="224" t="e">
        <f t="shared" si="19"/>
        <v>#REF!</v>
      </c>
      <c r="F96" s="330" t="e">
        <f t="shared" si="19"/>
        <v>#REF!</v>
      </c>
      <c r="G96" s="106"/>
      <c r="H96" s="106"/>
      <c r="I96" s="106"/>
      <c r="J96" s="106"/>
      <c r="K96" s="106"/>
      <c r="L96" s="106"/>
      <c r="M96" s="106"/>
      <c r="N96" s="106"/>
      <c r="P96" s="106"/>
      <c r="Q96" s="106"/>
      <c r="R96" s="106"/>
      <c r="S96" s="106"/>
      <c r="T96" s="106"/>
      <c r="U96" s="106"/>
      <c r="V96" s="106"/>
      <c r="W96" s="106"/>
      <c r="X96" s="106"/>
      <c r="Y96" s="106"/>
    </row>
    <row r="97" spans="1:25" ht="14.25" customHeight="1" x14ac:dyDescent="0.2">
      <c r="A97" s="38" t="s">
        <v>107</v>
      </c>
      <c r="B97" s="223"/>
      <c r="C97" s="224"/>
      <c r="D97" s="224"/>
      <c r="E97" s="224"/>
      <c r="F97" s="330"/>
      <c r="G97" s="106"/>
      <c r="H97" s="106"/>
      <c r="I97" s="106"/>
      <c r="J97" s="106"/>
      <c r="K97" s="106"/>
      <c r="L97" s="106"/>
      <c r="M97" s="106"/>
      <c r="N97" s="106"/>
      <c r="P97" s="106"/>
      <c r="Q97" s="106"/>
      <c r="R97" s="106"/>
      <c r="S97" s="106"/>
      <c r="T97" s="106"/>
      <c r="U97" s="106"/>
      <c r="V97" s="106"/>
      <c r="W97" s="106"/>
      <c r="X97" s="106"/>
      <c r="Y97" s="106"/>
    </row>
    <row r="98" spans="1:25" ht="14.25" customHeight="1" x14ac:dyDescent="0.2">
      <c r="A98" s="38" t="s">
        <v>79</v>
      </c>
      <c r="B98" s="324" t="e">
        <f>Brokerage!#REF!+'Risk Management'!#REF!</f>
        <v>#REF!</v>
      </c>
      <c r="C98" s="325" t="e">
        <f>Brokerage!#REF!+'Risk Management'!#REF!</f>
        <v>#REF!</v>
      </c>
      <c r="D98" s="325" t="e">
        <f>Brokerage!#REF!+'Risk Management'!#REF!</f>
        <v>#REF!</v>
      </c>
      <c r="E98" s="325" t="e">
        <f>Brokerage!#REF!+'Risk Management'!#REF!</f>
        <v>#REF!</v>
      </c>
      <c r="F98" s="326" t="e">
        <f>Brokerage!#REF!+'Risk Management'!#REF!</f>
        <v>#REF!</v>
      </c>
      <c r="G98" s="106"/>
      <c r="H98" s="106"/>
      <c r="I98" s="106"/>
      <c r="J98" s="106"/>
      <c r="K98" s="106"/>
      <c r="L98" s="106"/>
      <c r="M98" s="106"/>
      <c r="N98" s="106"/>
      <c r="P98" s="106"/>
      <c r="Q98" s="106"/>
      <c r="R98" s="106"/>
      <c r="S98" s="106"/>
      <c r="T98" s="106"/>
      <c r="U98" s="106"/>
      <c r="V98" s="106"/>
      <c r="W98" s="106"/>
      <c r="X98" s="106"/>
      <c r="Y98" s="106"/>
    </row>
    <row r="99" spans="1:25" ht="14.25" customHeight="1" x14ac:dyDescent="0.2">
      <c r="A99" s="55"/>
      <c r="B99" s="227"/>
      <c r="C99" s="228"/>
      <c r="D99" s="228"/>
      <c r="E99" s="228"/>
      <c r="F99" s="327"/>
      <c r="G99" s="106"/>
      <c r="H99" s="106"/>
      <c r="I99" s="106"/>
      <c r="J99" s="106"/>
      <c r="K99" s="106"/>
      <c r="L99" s="106"/>
      <c r="M99" s="106"/>
      <c r="N99" s="106"/>
      <c r="P99" s="106"/>
      <c r="Q99" s="106"/>
      <c r="R99" s="106"/>
      <c r="S99" s="106"/>
      <c r="T99" s="106"/>
      <c r="U99" s="106"/>
      <c r="V99" s="106"/>
      <c r="W99" s="106"/>
      <c r="X99" s="106"/>
      <c r="Y99" s="106"/>
    </row>
    <row r="100" spans="1:25" ht="14.25" customHeight="1" x14ac:dyDescent="0.2">
      <c r="A100" s="12" t="s">
        <v>107</v>
      </c>
      <c r="B100" s="223"/>
      <c r="C100" s="224"/>
      <c r="D100" s="224"/>
      <c r="E100" s="224"/>
      <c r="F100" s="330"/>
      <c r="G100" s="106"/>
      <c r="H100" s="106"/>
      <c r="I100" s="106"/>
      <c r="J100" s="106"/>
      <c r="K100" s="106"/>
      <c r="L100" s="106"/>
      <c r="M100" s="106"/>
      <c r="N100" s="106"/>
      <c r="P100" s="106"/>
      <c r="Q100" s="106"/>
      <c r="R100" s="106"/>
      <c r="S100" s="106"/>
      <c r="T100" s="106"/>
      <c r="U100" s="106"/>
      <c r="V100" s="106"/>
      <c r="W100" s="106"/>
      <c r="X100" s="106"/>
      <c r="Y100" s="106"/>
    </row>
    <row r="101" spans="1:25" ht="14.25" customHeight="1" thickBot="1" x14ac:dyDescent="0.25">
      <c r="A101" s="12" t="s">
        <v>80</v>
      </c>
      <c r="B101" s="233" t="e">
        <f t="shared" ref="B101:F101" si="20">+B96-B98</f>
        <v>#REF!</v>
      </c>
      <c r="C101" s="234" t="e">
        <f t="shared" si="20"/>
        <v>#REF!</v>
      </c>
      <c r="D101" s="234" t="e">
        <f t="shared" si="20"/>
        <v>#REF!</v>
      </c>
      <c r="E101" s="234" t="e">
        <f t="shared" si="20"/>
        <v>#REF!</v>
      </c>
      <c r="F101" s="331" t="e">
        <f t="shared" si="20"/>
        <v>#REF!</v>
      </c>
      <c r="G101" s="106"/>
      <c r="H101" s="106"/>
      <c r="I101" s="106"/>
      <c r="J101" s="106"/>
      <c r="K101" s="106"/>
      <c r="L101" s="106"/>
      <c r="M101" s="106"/>
      <c r="N101" s="106"/>
      <c r="P101" s="106"/>
      <c r="Q101" s="106"/>
      <c r="R101" s="106"/>
      <c r="S101" s="106"/>
      <c r="T101" s="106"/>
      <c r="U101" s="106"/>
      <c r="V101" s="106"/>
      <c r="W101" s="106"/>
      <c r="X101" s="106"/>
      <c r="Y101" s="106"/>
    </row>
    <row r="102" spans="1:25" ht="8.4499999999999993" customHeight="1" thickTop="1" x14ac:dyDescent="0.25">
      <c r="A102" s="10"/>
      <c r="B102" s="332"/>
      <c r="C102" s="332"/>
      <c r="D102" s="332"/>
      <c r="E102" s="354"/>
      <c r="F102" s="333"/>
      <c r="G102" s="106"/>
      <c r="H102" s="106"/>
      <c r="I102" s="106"/>
      <c r="J102" s="106"/>
      <c r="K102" s="106"/>
      <c r="L102" s="106"/>
      <c r="M102" s="106"/>
      <c r="N102" s="106"/>
      <c r="P102" s="106"/>
      <c r="Q102" s="106"/>
      <c r="R102" s="106"/>
      <c r="S102" s="106"/>
      <c r="T102" s="106"/>
      <c r="U102" s="106"/>
      <c r="V102" s="106"/>
      <c r="W102" s="106"/>
      <c r="X102" s="106"/>
      <c r="Y102" s="106"/>
    </row>
    <row r="103" spans="1:25" x14ac:dyDescent="0.2">
      <c r="A103" s="38" t="s">
        <v>110</v>
      </c>
      <c r="B103" s="237" t="e">
        <f>ROUND(B101/(B$46/1000),2)+0.005</f>
        <v>#REF!</v>
      </c>
      <c r="C103" s="238" t="e">
        <f>ROUND(C101/(C$46/1000),2)-0.005</f>
        <v>#REF!</v>
      </c>
      <c r="D103" s="238" t="e">
        <f t="shared" ref="D103:F103" si="21">ROUND(D101/(D$46/1000),2)-0</f>
        <v>#REF!</v>
      </c>
      <c r="E103" s="238" t="e">
        <f t="shared" si="21"/>
        <v>#REF!</v>
      </c>
      <c r="F103" s="333" t="e">
        <f t="shared" si="21"/>
        <v>#REF!</v>
      </c>
    </row>
    <row r="104" spans="1:25" hidden="1" x14ac:dyDescent="0.2">
      <c r="A104" s="55" t="s">
        <v>42</v>
      </c>
      <c r="B104" s="239" t="e">
        <f>ROUND(((B103-#REF!)/#REF!),2)</f>
        <v>#REF!</v>
      </c>
      <c r="C104" s="240" t="e">
        <f>ROUND(((C103-#REF!)/#REF!),2)</f>
        <v>#REF!</v>
      </c>
      <c r="D104" s="240" t="e">
        <f>ROUND(((D103-#REF!)/#REF!),2)</f>
        <v>#REF!</v>
      </c>
      <c r="E104" s="240" t="e">
        <f>ROUND(((E103-#REF!)/#REF!),2)</f>
        <v>#REF!</v>
      </c>
      <c r="F104" s="334" t="e">
        <f>ROUND(((F103-#REF!)/#REF!),2)</f>
        <v>#REF!</v>
      </c>
    </row>
    <row r="105" spans="1:25" hidden="1" x14ac:dyDescent="0.2">
      <c r="A105" s="11" t="s">
        <v>43</v>
      </c>
      <c r="B105" s="239" t="e">
        <f>ROUND((B82-#REF!)/#REF!,4)</f>
        <v>#REF!</v>
      </c>
      <c r="C105" s="240" t="e">
        <f>ROUND((C82-#REF!)/#REF!,4)</f>
        <v>#REF!</v>
      </c>
      <c r="D105" s="240" t="e">
        <f>ROUND((D82-#REF!)/#REF!,4)</f>
        <v>#REF!</v>
      </c>
      <c r="E105" s="240" t="e">
        <f>ROUND((E82-#REF!)/#REF!,4)</f>
        <v>#REF!</v>
      </c>
      <c r="F105" s="334" t="e">
        <f>ROUND((F82-#REF!)/#REF!,4)</f>
        <v>#REF!</v>
      </c>
    </row>
    <row r="106" spans="1:25" hidden="1" x14ac:dyDescent="0.2">
      <c r="A106" s="56" t="s">
        <v>36</v>
      </c>
      <c r="B106" s="335">
        <v>0</v>
      </c>
      <c r="C106" s="336">
        <v>0</v>
      </c>
      <c r="D106" s="336">
        <v>0</v>
      </c>
      <c r="E106" s="336">
        <v>0</v>
      </c>
      <c r="F106" s="337">
        <v>0</v>
      </c>
    </row>
    <row r="107" spans="1:25" hidden="1" x14ac:dyDescent="0.2">
      <c r="A107" s="64" t="s">
        <v>119</v>
      </c>
      <c r="B107" s="239" t="e">
        <f t="shared" ref="B107:F107" si="22">ROUND(B84/(B82-B77),4)</f>
        <v>#REF!</v>
      </c>
      <c r="C107" s="240" t="e">
        <f t="shared" si="22"/>
        <v>#REF!</v>
      </c>
      <c r="D107" s="240" t="e">
        <f t="shared" si="22"/>
        <v>#REF!</v>
      </c>
      <c r="E107" s="241" t="e">
        <f t="shared" si="22"/>
        <v>#REF!</v>
      </c>
      <c r="F107" s="242" t="e">
        <f t="shared" si="22"/>
        <v>#REF!</v>
      </c>
    </row>
    <row r="108" spans="1:25" hidden="1" x14ac:dyDescent="0.2">
      <c r="A108" s="64" t="s">
        <v>120</v>
      </c>
      <c r="B108" s="338" t="e">
        <f>ROUND(B85/(B82-B77),4)</f>
        <v>#REF!</v>
      </c>
      <c r="C108" s="339" t="e">
        <f t="shared" ref="C108:F108" si="23">ROUND(C85/(C82-C77),4)</f>
        <v>#REF!</v>
      </c>
      <c r="D108" s="339" t="e">
        <f t="shared" si="23"/>
        <v>#REF!</v>
      </c>
      <c r="E108" s="339" t="e">
        <f t="shared" si="23"/>
        <v>#REF!</v>
      </c>
      <c r="F108" s="340" t="e">
        <f t="shared" si="23"/>
        <v>#REF!</v>
      </c>
    </row>
    <row r="109" spans="1:25" hidden="1" x14ac:dyDescent="0.2">
      <c r="A109" s="11" t="s">
        <v>8</v>
      </c>
      <c r="B109" s="239" t="e">
        <f t="shared" ref="B109:F109" si="24">ROUND(B94/B93,4)</f>
        <v>#REF!</v>
      </c>
      <c r="C109" s="240" t="e">
        <f t="shared" si="24"/>
        <v>#REF!</v>
      </c>
      <c r="D109" s="240" t="e">
        <f t="shared" si="24"/>
        <v>#REF!</v>
      </c>
      <c r="E109" s="240" t="e">
        <f t="shared" si="24"/>
        <v>#REF!</v>
      </c>
      <c r="F109" s="334" t="e">
        <f t="shared" si="24"/>
        <v>#REF!</v>
      </c>
    </row>
    <row r="110" spans="1:25" ht="6" hidden="1" customHeight="1" x14ac:dyDescent="0.2">
      <c r="A110" s="11"/>
      <c r="B110" s="239"/>
      <c r="C110" s="240"/>
      <c r="D110" s="240"/>
      <c r="E110" s="240"/>
      <c r="F110" s="334"/>
    </row>
    <row r="111" spans="1:25" ht="15.75" hidden="1" x14ac:dyDescent="0.25">
      <c r="A111" s="15" t="s">
        <v>9</v>
      </c>
      <c r="B111" s="239"/>
      <c r="C111" s="240"/>
      <c r="D111" s="240"/>
      <c r="E111" s="240"/>
      <c r="F111" s="334"/>
    </row>
    <row r="112" spans="1:25" ht="6" hidden="1" customHeight="1" x14ac:dyDescent="0.2">
      <c r="A112" s="11"/>
      <c r="B112" s="219"/>
      <c r="C112" s="220"/>
      <c r="D112" s="220"/>
      <c r="E112" s="220"/>
      <c r="F112" s="341"/>
    </row>
    <row r="113" spans="1:27" hidden="1" x14ac:dyDescent="0.2">
      <c r="A113" s="3" t="s">
        <v>12</v>
      </c>
      <c r="B113" s="342" t="e">
        <f t="shared" ref="B113:F113" si="25">B46</f>
        <v>#REF!</v>
      </c>
      <c r="C113" s="343" t="e">
        <f t="shared" si="25"/>
        <v>#REF!</v>
      </c>
      <c r="D113" s="343" t="e">
        <f t="shared" si="25"/>
        <v>#REF!</v>
      </c>
      <c r="E113" s="343" t="e">
        <f t="shared" si="25"/>
        <v>#REF!</v>
      </c>
      <c r="F113" s="344" t="e">
        <f t="shared" si="25"/>
        <v>#REF!</v>
      </c>
    </row>
    <row r="114" spans="1:27" hidden="1" x14ac:dyDescent="0.2">
      <c r="A114" s="64" t="s">
        <v>58</v>
      </c>
      <c r="B114" s="345" t="e">
        <f t="shared" ref="B114:F117" si="26">B47</f>
        <v>#REF!</v>
      </c>
      <c r="C114" s="346" t="e">
        <f t="shared" si="26"/>
        <v>#REF!</v>
      </c>
      <c r="D114" s="346" t="e">
        <f t="shared" si="26"/>
        <v>#REF!</v>
      </c>
      <c r="E114" s="346" t="e">
        <f t="shared" si="26"/>
        <v>#REF!</v>
      </c>
      <c r="F114" s="347" t="e">
        <f t="shared" si="26"/>
        <v>#REF!</v>
      </c>
    </row>
    <row r="115" spans="1:27" hidden="1" x14ac:dyDescent="0.2">
      <c r="A115" s="3" t="s">
        <v>56</v>
      </c>
      <c r="B115" s="345" t="e">
        <f t="shared" si="26"/>
        <v>#REF!</v>
      </c>
      <c r="C115" s="346" t="e">
        <f t="shared" si="26"/>
        <v>#REF!</v>
      </c>
      <c r="D115" s="346" t="e">
        <f t="shared" si="26"/>
        <v>#REF!</v>
      </c>
      <c r="E115" s="346" t="e">
        <f t="shared" si="26"/>
        <v>#REF!</v>
      </c>
      <c r="F115" s="347" t="e">
        <f t="shared" si="26"/>
        <v>#REF!</v>
      </c>
    </row>
    <row r="116" spans="1:27" hidden="1" x14ac:dyDescent="0.2">
      <c r="A116" s="3" t="s">
        <v>57</v>
      </c>
      <c r="B116" s="348" t="e">
        <f t="shared" si="26"/>
        <v>#REF!</v>
      </c>
      <c r="C116" s="349" t="e">
        <f t="shared" si="26"/>
        <v>#REF!</v>
      </c>
      <c r="D116" s="349" t="e">
        <f t="shared" si="26"/>
        <v>#REF!</v>
      </c>
      <c r="E116" s="349" t="e">
        <f t="shared" si="26"/>
        <v>#REF!</v>
      </c>
      <c r="F116" s="350" t="e">
        <f t="shared" si="26"/>
        <v>#REF!</v>
      </c>
    </row>
    <row r="117" spans="1:27" s="22" customFormat="1" hidden="1" x14ac:dyDescent="0.2">
      <c r="A117" s="151" t="s">
        <v>101</v>
      </c>
      <c r="B117" s="342" t="e">
        <f t="shared" si="26"/>
        <v>#REF!</v>
      </c>
      <c r="C117" s="343" t="e">
        <f t="shared" si="26"/>
        <v>#REF!</v>
      </c>
      <c r="D117" s="343" t="e">
        <f t="shared" si="26"/>
        <v>#REF!</v>
      </c>
      <c r="E117" s="343" t="e">
        <f t="shared" si="26"/>
        <v>#REF!</v>
      </c>
      <c r="F117" s="344">
        <f t="shared" si="26"/>
        <v>0</v>
      </c>
      <c r="L117"/>
      <c r="M117"/>
      <c r="N117"/>
      <c r="O117"/>
      <c r="P117"/>
      <c r="Q117"/>
      <c r="R117"/>
      <c r="S117"/>
      <c r="T117"/>
      <c r="U117"/>
      <c r="V117"/>
      <c r="W117"/>
      <c r="X117"/>
      <c r="Y117"/>
      <c r="Z117"/>
      <c r="AA117"/>
    </row>
    <row r="118" spans="1:27" ht="6" customHeight="1" x14ac:dyDescent="0.2">
      <c r="A118" s="11"/>
      <c r="B118" s="243"/>
      <c r="C118" s="244"/>
      <c r="D118" s="244"/>
      <c r="E118" s="244"/>
      <c r="F118" s="351"/>
    </row>
    <row r="119" spans="1:27" x14ac:dyDescent="0.2">
      <c r="A119" s="57" t="s">
        <v>18</v>
      </c>
      <c r="B119" s="239"/>
      <c r="C119" s="240"/>
      <c r="D119" s="240"/>
      <c r="E119" s="240"/>
      <c r="F119" s="334"/>
    </row>
    <row r="120" spans="1:27" ht="6" customHeight="1" x14ac:dyDescent="0.2">
      <c r="A120" s="11"/>
      <c r="B120" s="243"/>
      <c r="C120" s="244"/>
      <c r="D120" s="244"/>
      <c r="E120" s="244"/>
      <c r="F120" s="351"/>
    </row>
    <row r="121" spans="1:27" x14ac:dyDescent="0.2">
      <c r="A121" s="38" t="s">
        <v>111</v>
      </c>
      <c r="B121" s="245" t="e">
        <f t="shared" ref="B121:F121" si="27">B96</f>
        <v>#REF!</v>
      </c>
      <c r="C121" s="246" t="e">
        <f t="shared" si="27"/>
        <v>#REF!</v>
      </c>
      <c r="D121" s="246" t="e">
        <f t="shared" si="27"/>
        <v>#REF!</v>
      </c>
      <c r="E121" s="246" t="e">
        <f t="shared" si="27"/>
        <v>#REF!</v>
      </c>
      <c r="F121" s="352" t="e">
        <f t="shared" si="27"/>
        <v>#REF!</v>
      </c>
    </row>
    <row r="122" spans="1:27" x14ac:dyDescent="0.2">
      <c r="A122" s="38" t="s">
        <v>117</v>
      </c>
      <c r="B122" s="223" t="e">
        <f t="shared" ref="B122:F122" si="28">B94</f>
        <v>#REF!</v>
      </c>
      <c r="C122" s="224" t="e">
        <f t="shared" si="28"/>
        <v>#REF!</v>
      </c>
      <c r="D122" s="224" t="e">
        <f t="shared" si="28"/>
        <v>#REF!</v>
      </c>
      <c r="E122" s="224" t="e">
        <f t="shared" si="28"/>
        <v>#REF!</v>
      </c>
      <c r="F122" s="330" t="e">
        <f t="shared" si="28"/>
        <v>#REF!</v>
      </c>
    </row>
    <row r="123" spans="1:27" x14ac:dyDescent="0.2">
      <c r="A123" s="11" t="s">
        <v>5</v>
      </c>
      <c r="B123" s="223" t="e">
        <f t="shared" ref="B123:F123" si="29">B87</f>
        <v>#REF!</v>
      </c>
      <c r="C123" s="224" t="e">
        <f t="shared" si="29"/>
        <v>#REF!</v>
      </c>
      <c r="D123" s="224" t="e">
        <f t="shared" si="29"/>
        <v>#REF!</v>
      </c>
      <c r="E123" s="224" t="e">
        <f t="shared" si="29"/>
        <v>#REF!</v>
      </c>
      <c r="F123" s="330" t="e">
        <f t="shared" si="29"/>
        <v>#REF!</v>
      </c>
    </row>
    <row r="124" spans="1:27" x14ac:dyDescent="0.2">
      <c r="A124" s="11" t="s">
        <v>6</v>
      </c>
      <c r="B124" s="223" t="e">
        <f t="shared" ref="B124:F124" si="30">B88</f>
        <v>#REF!</v>
      </c>
      <c r="C124" s="224" t="e">
        <f t="shared" si="30"/>
        <v>#REF!</v>
      </c>
      <c r="D124" s="224" t="e">
        <f t="shared" si="30"/>
        <v>#REF!</v>
      </c>
      <c r="E124" s="224" t="e">
        <f t="shared" si="30"/>
        <v>#REF!</v>
      </c>
      <c r="F124" s="330" t="e">
        <f t="shared" si="30"/>
        <v>#REF!</v>
      </c>
    </row>
    <row r="125" spans="1:27" x14ac:dyDescent="0.2">
      <c r="A125" s="11" t="s">
        <v>17</v>
      </c>
      <c r="B125" s="223" t="e">
        <f t="shared" ref="B125:F125" si="31">B89</f>
        <v>#REF!</v>
      </c>
      <c r="C125" s="224" t="e">
        <f t="shared" si="31"/>
        <v>#REF!</v>
      </c>
      <c r="D125" s="224" t="e">
        <f t="shared" si="31"/>
        <v>#REF!</v>
      </c>
      <c r="E125" s="224" t="e">
        <f t="shared" si="31"/>
        <v>#REF!</v>
      </c>
      <c r="F125" s="330" t="e">
        <f t="shared" si="31"/>
        <v>#REF!</v>
      </c>
    </row>
    <row r="126" spans="1:27" ht="6" customHeight="1" x14ac:dyDescent="0.2">
      <c r="A126" s="11"/>
      <c r="B126" s="227"/>
      <c r="C126" s="228"/>
      <c r="D126" s="228"/>
      <c r="E126" s="228"/>
      <c r="F126" s="327"/>
    </row>
    <row r="127" spans="1:27" s="1" customFormat="1" ht="14.1" customHeight="1" thickBot="1" x14ac:dyDescent="0.25">
      <c r="A127" s="12" t="s">
        <v>18</v>
      </c>
      <c r="B127" s="233" t="e">
        <f t="shared" ref="B127:F127" si="32">SUM(B119:B126)</f>
        <v>#REF!</v>
      </c>
      <c r="C127" s="234" t="e">
        <f t="shared" si="32"/>
        <v>#REF!</v>
      </c>
      <c r="D127" s="234" t="e">
        <f t="shared" si="32"/>
        <v>#REF!</v>
      </c>
      <c r="E127" s="234" t="e">
        <f t="shared" si="32"/>
        <v>#REF!</v>
      </c>
      <c r="F127" s="331" t="e">
        <f t="shared" si="32"/>
        <v>#REF!</v>
      </c>
    </row>
    <row r="128" spans="1:27" s="1" customFormat="1" ht="6" customHeight="1" thickTop="1" x14ac:dyDescent="0.2">
      <c r="A128" s="12"/>
      <c r="B128" s="235"/>
      <c r="C128" s="236"/>
      <c r="D128" s="236"/>
      <c r="E128" s="236"/>
      <c r="F128" s="253"/>
    </row>
    <row r="129" spans="1:25" hidden="1" x14ac:dyDescent="0.2">
      <c r="A129" s="64" t="s">
        <v>121</v>
      </c>
      <c r="B129" s="239" t="e">
        <f>ROUND(B127/(B82-B77),4)</f>
        <v>#REF!</v>
      </c>
      <c r="C129" s="240" t="e">
        <f t="shared" ref="C129:F129" si="33">ROUND(C127/(C82-C77),4)</f>
        <v>#REF!</v>
      </c>
      <c r="D129" s="240" t="e">
        <f t="shared" si="33"/>
        <v>#REF!</v>
      </c>
      <c r="E129" s="241" t="e">
        <f t="shared" si="33"/>
        <v>#REF!</v>
      </c>
      <c r="F129" s="242" t="e">
        <f t="shared" si="33"/>
        <v>#REF!</v>
      </c>
    </row>
    <row r="130" spans="1:25" hidden="1" x14ac:dyDescent="0.2">
      <c r="A130" s="3" t="s">
        <v>37</v>
      </c>
      <c r="B130" s="239" t="e">
        <f>ROUND(((B127-#REF!)/#REF!),4)</f>
        <v>#REF!</v>
      </c>
      <c r="C130" s="240" t="e">
        <f>ROUND(((C127-#REF!)/#REF!),4)</f>
        <v>#REF!</v>
      </c>
      <c r="D130" s="240" t="e">
        <f>ROUND(((D127-#REF!)/#REF!),4)</f>
        <v>#REF!</v>
      </c>
      <c r="E130" s="240" t="e">
        <f>ROUND(((E127-#REF!)/#REF!),4)</f>
        <v>#REF!</v>
      </c>
      <c r="F130" s="334" t="e">
        <f>ROUND(((F127-(#REF!+#REF!+#REF!+#REF!))/(#REF!+#REF!+#REF!+#REF!)),4)</f>
        <v>#REF!</v>
      </c>
    </row>
    <row r="131" spans="1:25" ht="6" customHeight="1" thickBot="1" x14ac:dyDescent="0.25">
      <c r="A131" s="131"/>
      <c r="B131" s="247"/>
      <c r="C131" s="248"/>
      <c r="D131" s="248"/>
      <c r="E131" s="248"/>
      <c r="F131" s="353"/>
    </row>
    <row r="132" spans="1:25" ht="13.9" customHeight="1" x14ac:dyDescent="0.25">
      <c r="A132" s="10"/>
      <c r="B132" s="10"/>
      <c r="C132" s="10"/>
      <c r="D132" s="10"/>
      <c r="E132" s="10"/>
      <c r="F132" s="10"/>
      <c r="G132" s="106"/>
      <c r="H132" s="106"/>
      <c r="I132" s="106"/>
      <c r="J132" s="106"/>
      <c r="K132" s="106"/>
      <c r="L132" s="106"/>
      <c r="M132" s="106"/>
      <c r="N132" s="106"/>
      <c r="P132" s="106"/>
      <c r="Q132" s="106"/>
      <c r="R132" s="106"/>
      <c r="S132" s="106"/>
      <c r="T132" s="106"/>
      <c r="U132" s="106"/>
      <c r="V132" s="106"/>
      <c r="W132" s="106"/>
      <c r="X132" s="106"/>
      <c r="Y132" s="106"/>
    </row>
    <row r="133" spans="1:25" ht="14.25" customHeight="1" x14ac:dyDescent="0.25">
      <c r="A133" s="10"/>
      <c r="B133" s="10"/>
      <c r="C133" s="10"/>
      <c r="D133" s="10"/>
      <c r="E133" s="10"/>
      <c r="F133" s="152" t="s">
        <v>102</v>
      </c>
      <c r="G133" s="106"/>
      <c r="H133" s="106"/>
      <c r="I133" s="106"/>
      <c r="J133" s="106"/>
      <c r="K133" s="106"/>
      <c r="L133" s="106"/>
      <c r="M133" s="106"/>
      <c r="N133" s="106"/>
      <c r="P133" s="106"/>
      <c r="Q133" s="106"/>
      <c r="R133" s="106"/>
      <c r="S133" s="106"/>
      <c r="T133" s="106"/>
      <c r="U133" s="106"/>
      <c r="V133" s="106"/>
      <c r="W133" s="106"/>
      <c r="X133" s="106"/>
      <c r="Y133" s="106"/>
    </row>
    <row r="134" spans="1:25" ht="15.6" customHeight="1" x14ac:dyDescent="0.25">
      <c r="A134" s="757" t="s">
        <v>0</v>
      </c>
      <c r="B134" s="757"/>
      <c r="C134" s="757"/>
      <c r="D134" s="757"/>
      <c r="E134" s="757"/>
      <c r="F134" s="757"/>
      <c r="G134" s="106"/>
      <c r="H134" s="106"/>
      <c r="I134" s="106"/>
      <c r="J134" s="106"/>
      <c r="K134" s="106"/>
      <c r="L134" s="106"/>
      <c r="M134" s="106"/>
      <c r="N134" s="106"/>
      <c r="P134" s="106"/>
      <c r="Q134" s="106"/>
      <c r="R134" s="106"/>
      <c r="S134" s="106"/>
      <c r="T134" s="106"/>
      <c r="U134" s="106"/>
      <c r="V134" s="106"/>
      <c r="W134" s="106"/>
      <c r="X134" s="106"/>
      <c r="Y134" s="106"/>
    </row>
    <row r="135" spans="1:25" ht="17.45" customHeight="1" x14ac:dyDescent="0.25">
      <c r="A135" s="757" t="s">
        <v>140</v>
      </c>
      <c r="B135" s="757"/>
      <c r="C135" s="757"/>
      <c r="D135" s="757"/>
      <c r="E135" s="757"/>
      <c r="F135" s="757"/>
      <c r="G135" s="106"/>
      <c r="H135" s="106"/>
      <c r="I135" s="106"/>
      <c r="J135" s="106"/>
      <c r="K135" s="106"/>
      <c r="L135" s="106"/>
      <c r="M135" s="106"/>
      <c r="N135" s="106"/>
      <c r="P135" s="106"/>
      <c r="Q135" s="106"/>
      <c r="R135" s="106"/>
      <c r="S135" s="106"/>
      <c r="T135" s="106"/>
      <c r="U135" s="106"/>
      <c r="V135" s="106"/>
      <c r="W135" s="106"/>
      <c r="X135" s="106"/>
      <c r="Y135" s="106"/>
    </row>
    <row r="136" spans="1:25" ht="17.45" customHeight="1" x14ac:dyDescent="0.25">
      <c r="A136" s="757" t="s">
        <v>139</v>
      </c>
      <c r="B136" s="757"/>
      <c r="C136" s="757"/>
      <c r="D136" s="757"/>
      <c r="E136" s="757"/>
      <c r="F136" s="757"/>
      <c r="G136" s="106"/>
      <c r="H136" s="106"/>
      <c r="I136" s="106"/>
      <c r="J136" s="106"/>
      <c r="K136" s="106"/>
      <c r="L136" s="106"/>
      <c r="M136" s="106"/>
      <c r="N136" s="106"/>
      <c r="P136" s="106"/>
      <c r="Q136" s="106"/>
      <c r="R136" s="106"/>
      <c r="S136" s="106"/>
      <c r="T136" s="106"/>
      <c r="U136" s="106"/>
      <c r="V136" s="106"/>
      <c r="W136" s="106"/>
      <c r="X136" s="106"/>
      <c r="Y136" s="106"/>
    </row>
    <row r="137" spans="1:25" ht="16.149999999999999" customHeight="1" x14ac:dyDescent="0.25">
      <c r="A137" s="757" t="s">
        <v>135</v>
      </c>
      <c r="B137" s="757"/>
      <c r="C137" s="757"/>
      <c r="D137" s="757"/>
      <c r="E137" s="757"/>
      <c r="F137" s="757"/>
      <c r="G137" s="106"/>
      <c r="H137" s="106"/>
      <c r="I137" s="106"/>
      <c r="J137" s="106"/>
      <c r="K137" s="106"/>
      <c r="L137" s="106"/>
      <c r="M137" s="106"/>
      <c r="N137" s="106"/>
      <c r="P137" s="106"/>
      <c r="Q137" s="106"/>
      <c r="R137" s="106"/>
      <c r="S137" s="106"/>
      <c r="T137" s="106"/>
      <c r="U137" s="106"/>
      <c r="V137" s="106"/>
      <c r="W137" s="106"/>
      <c r="X137" s="106"/>
      <c r="Y137" s="106"/>
    </row>
    <row r="138" spans="1:25" ht="14.25" customHeight="1" x14ac:dyDescent="0.2">
      <c r="A138" s="779" t="s">
        <v>20</v>
      </c>
      <c r="B138" s="779"/>
      <c r="C138" s="779"/>
      <c r="D138" s="779"/>
      <c r="E138" s="779"/>
      <c r="F138" s="779"/>
      <c r="G138" s="106"/>
      <c r="H138" s="106"/>
      <c r="I138" s="106"/>
      <c r="J138" s="106"/>
      <c r="K138" s="106"/>
      <c r="L138" s="106"/>
      <c r="M138" s="106"/>
      <c r="N138" s="106"/>
      <c r="P138" s="106"/>
      <c r="Q138" s="106"/>
      <c r="R138" s="106"/>
      <c r="S138" s="106"/>
      <c r="T138" s="106"/>
      <c r="U138" s="106"/>
      <c r="V138" s="106"/>
      <c r="W138" s="106"/>
      <c r="X138" s="106"/>
      <c r="Y138" s="106"/>
    </row>
    <row r="139" spans="1:25" ht="14.25" customHeight="1" thickBot="1" x14ac:dyDescent="0.25">
      <c r="G139" s="106"/>
      <c r="H139" s="106"/>
      <c r="I139" s="106"/>
      <c r="J139" s="106"/>
      <c r="K139" s="106"/>
      <c r="L139" s="106"/>
      <c r="M139" s="106"/>
      <c r="N139" s="106"/>
      <c r="P139" s="106"/>
      <c r="Q139" s="106"/>
      <c r="R139" s="106"/>
      <c r="S139" s="106"/>
      <c r="T139" s="106"/>
      <c r="U139" s="106"/>
      <c r="V139" s="106"/>
      <c r="W139" s="106"/>
      <c r="X139" s="106"/>
      <c r="Y139" s="106"/>
    </row>
    <row r="140" spans="1:25" ht="42" customHeight="1" thickBot="1" x14ac:dyDescent="0.3">
      <c r="A140" s="23" t="s">
        <v>35</v>
      </c>
      <c r="B140" s="776" t="s">
        <v>115</v>
      </c>
      <c r="C140" s="777"/>
      <c r="D140" s="777"/>
      <c r="E140" s="777"/>
      <c r="F140" s="778"/>
      <c r="G140" s="106"/>
      <c r="H140" s="106"/>
      <c r="I140" s="106"/>
      <c r="J140" s="106"/>
      <c r="K140" s="106"/>
      <c r="L140" s="106"/>
      <c r="M140" s="106"/>
      <c r="N140" s="106"/>
      <c r="P140" s="106"/>
      <c r="Q140" s="106"/>
      <c r="R140" s="106"/>
      <c r="S140" s="106"/>
      <c r="T140" s="106"/>
      <c r="U140" s="106"/>
      <c r="V140" s="106"/>
      <c r="W140" s="106"/>
      <c r="X140" s="106"/>
      <c r="Y140" s="106"/>
    </row>
    <row r="141" spans="1:25" ht="14.25" customHeight="1" thickBot="1" x14ac:dyDescent="0.3">
      <c r="A141" s="53" t="s">
        <v>21</v>
      </c>
      <c r="B141" s="249" t="s">
        <v>28</v>
      </c>
      <c r="C141" s="153" t="s">
        <v>29</v>
      </c>
      <c r="D141" s="153" t="s">
        <v>30</v>
      </c>
      <c r="E141" s="153" t="s">
        <v>31</v>
      </c>
      <c r="F141" s="158" t="s">
        <v>32</v>
      </c>
      <c r="G141" s="106"/>
      <c r="H141" s="106"/>
      <c r="I141" s="106"/>
      <c r="J141" s="106"/>
      <c r="K141" s="106"/>
      <c r="L141" s="106"/>
      <c r="M141" s="106"/>
      <c r="N141" s="106"/>
      <c r="P141" s="106"/>
      <c r="Q141" s="106"/>
      <c r="R141" s="106"/>
      <c r="S141" s="106"/>
      <c r="T141" s="106"/>
      <c r="U141" s="106"/>
      <c r="V141" s="106"/>
      <c r="W141" s="106"/>
      <c r="X141" s="106"/>
      <c r="Y141" s="106"/>
    </row>
    <row r="142" spans="1:25" ht="14.25" customHeight="1" x14ac:dyDescent="0.2">
      <c r="A142" s="54"/>
      <c r="B142" s="250"/>
      <c r="C142" s="59"/>
      <c r="D142" s="59"/>
      <c r="E142" s="59"/>
      <c r="F142" s="159"/>
      <c r="G142" s="106"/>
      <c r="H142" s="106"/>
      <c r="I142" s="106"/>
      <c r="J142" s="106"/>
      <c r="K142" s="106"/>
      <c r="L142" s="106"/>
      <c r="M142" s="106"/>
      <c r="N142" s="106"/>
      <c r="P142" s="106"/>
      <c r="Q142" s="106"/>
      <c r="R142" s="106"/>
      <c r="S142" s="106"/>
      <c r="T142" s="106"/>
      <c r="U142" s="106"/>
      <c r="V142" s="106"/>
      <c r="W142" s="106"/>
      <c r="X142" s="106"/>
      <c r="Y142" s="106"/>
    </row>
    <row r="143" spans="1:25" ht="14.25" customHeight="1" x14ac:dyDescent="0.2">
      <c r="A143" s="11" t="s">
        <v>1</v>
      </c>
      <c r="B143" s="275" t="e">
        <f>Brokerage!#REF!</f>
        <v>#REF!</v>
      </c>
      <c r="C143" s="273" t="e">
        <f>Brokerage!#REF!</f>
        <v>#REF!</v>
      </c>
      <c r="D143" s="273" t="e">
        <f>Brokerage!#REF!</f>
        <v>#REF!</v>
      </c>
      <c r="E143" s="273" t="e">
        <f>Brokerage!#REF!</f>
        <v>#REF!</v>
      </c>
      <c r="F143" s="160" t="e">
        <f>Brokerage!#REF!</f>
        <v>#REF!</v>
      </c>
      <c r="G143" s="106"/>
      <c r="H143" s="106"/>
      <c r="I143" s="106"/>
      <c r="J143" s="106"/>
      <c r="K143" s="106"/>
      <c r="L143" s="106"/>
      <c r="M143" s="106"/>
      <c r="N143" s="106"/>
      <c r="P143" s="106"/>
      <c r="Q143" s="106"/>
      <c r="R143" s="106"/>
      <c r="S143" s="106"/>
      <c r="T143" s="106"/>
      <c r="U143" s="106"/>
      <c r="V143" s="106"/>
      <c r="W143" s="106"/>
      <c r="X143" s="106"/>
      <c r="Y143" s="106"/>
    </row>
    <row r="144" spans="1:25" ht="14.25" customHeight="1" x14ac:dyDescent="0.2">
      <c r="A144" s="11" t="s">
        <v>2</v>
      </c>
      <c r="B144" s="39" t="e">
        <f>Brokerage!#REF!+'Risk Management'!#REF!</f>
        <v>#REF!</v>
      </c>
      <c r="C144" s="41" t="e">
        <f>Brokerage!#REF!+'Risk Management'!#REF!</f>
        <v>#REF!</v>
      </c>
      <c r="D144" s="41" t="e">
        <f>Brokerage!#REF!+'Risk Management'!#REF!</f>
        <v>#REF!</v>
      </c>
      <c r="E144" s="41" t="e">
        <f>Brokerage!#REF!+'Risk Management'!#REF!</f>
        <v>#REF!</v>
      </c>
      <c r="F144" s="93" t="e">
        <f>Brokerage!#REF!+'Risk Management'!#REF!</f>
        <v>#REF!</v>
      </c>
      <c r="G144" s="106"/>
      <c r="H144" s="106"/>
      <c r="I144" s="106"/>
      <c r="J144" s="106"/>
      <c r="K144" s="106"/>
      <c r="L144" s="106"/>
      <c r="M144" s="106"/>
      <c r="N144" s="106"/>
      <c r="P144" s="106"/>
      <c r="Q144" s="106"/>
      <c r="R144" s="106"/>
      <c r="S144" s="106"/>
      <c r="T144" s="106"/>
      <c r="U144" s="106"/>
      <c r="V144" s="106"/>
      <c r="W144" s="106"/>
      <c r="X144" s="106"/>
      <c r="Y144" s="106"/>
    </row>
    <row r="145" spans="1:25" ht="14.25" customHeight="1" x14ac:dyDescent="0.2">
      <c r="A145" s="38" t="s">
        <v>108</v>
      </c>
      <c r="B145" s="177" t="e">
        <f>'Risk Management'!#REF!</f>
        <v>#REF!</v>
      </c>
      <c r="C145" s="123" t="e">
        <f>'Risk Management'!#REF!</f>
        <v>#REF!</v>
      </c>
      <c r="D145" s="123" t="e">
        <f>'Risk Management'!#REF!</f>
        <v>#REF!</v>
      </c>
      <c r="E145" s="123" t="e">
        <f>'Risk Management'!#REF!</f>
        <v>#REF!</v>
      </c>
      <c r="F145" s="161" t="e">
        <f>'Risk Management'!#REF!</f>
        <v>#REF!</v>
      </c>
      <c r="G145" s="106"/>
      <c r="H145" s="106"/>
      <c r="I145" s="106"/>
      <c r="J145" s="106"/>
      <c r="K145" s="106"/>
      <c r="L145" s="106"/>
      <c r="M145" s="106"/>
      <c r="N145" s="106"/>
      <c r="P145" s="106"/>
      <c r="Q145" s="106"/>
      <c r="R145" s="106"/>
      <c r="S145" s="106"/>
      <c r="T145" s="106"/>
      <c r="U145" s="106"/>
      <c r="V145" s="106"/>
      <c r="W145" s="106"/>
      <c r="X145" s="106"/>
      <c r="Y145" s="106"/>
    </row>
    <row r="146" spans="1:25" ht="14.25" customHeight="1" x14ac:dyDescent="0.2">
      <c r="A146" s="38" t="s">
        <v>104</v>
      </c>
      <c r="B146" s="177" t="e">
        <f>Brokerage!#REF!</f>
        <v>#REF!</v>
      </c>
      <c r="C146" s="123" t="e">
        <f>Brokerage!#REF!</f>
        <v>#REF!</v>
      </c>
      <c r="D146" s="123" t="e">
        <f>Brokerage!#REF!</f>
        <v>#REF!</v>
      </c>
      <c r="E146" s="123" t="e">
        <f>Brokerage!#REF!</f>
        <v>#REF!</v>
      </c>
      <c r="F146" s="161" t="e">
        <f>Brokerage!#REF!</f>
        <v>#REF!</v>
      </c>
      <c r="G146" s="106"/>
      <c r="H146" s="106"/>
      <c r="I146" s="106"/>
      <c r="J146" s="106"/>
      <c r="K146" s="106"/>
      <c r="L146" s="106"/>
      <c r="M146" s="106"/>
      <c r="N146" s="106"/>
      <c r="P146" s="106"/>
      <c r="Q146" s="106"/>
      <c r="R146" s="106"/>
      <c r="S146" s="106"/>
      <c r="T146" s="106"/>
      <c r="U146" s="106"/>
      <c r="V146" s="106"/>
      <c r="W146" s="106"/>
      <c r="X146" s="106"/>
      <c r="Y146" s="106"/>
    </row>
    <row r="147" spans="1:25" ht="14.25" customHeight="1" x14ac:dyDescent="0.2">
      <c r="A147" s="38" t="s">
        <v>105</v>
      </c>
      <c r="B147" s="177" t="e">
        <f>Brokerage!#REF!</f>
        <v>#REF!</v>
      </c>
      <c r="C147" s="123" t="e">
        <f>Brokerage!#REF!</f>
        <v>#REF!</v>
      </c>
      <c r="D147" s="123" t="e">
        <f>Brokerage!#REF!</f>
        <v>#REF!</v>
      </c>
      <c r="E147" s="123" t="e">
        <f>Brokerage!#REF!</f>
        <v>#REF!</v>
      </c>
      <c r="F147" s="161" t="e">
        <f>Brokerage!#REF!</f>
        <v>#REF!</v>
      </c>
      <c r="G147" s="106"/>
      <c r="H147" s="106"/>
      <c r="I147" s="106"/>
      <c r="J147" s="106"/>
      <c r="K147" s="106"/>
      <c r="L147" s="106"/>
      <c r="M147" s="106"/>
      <c r="N147" s="106"/>
      <c r="P147" s="106"/>
      <c r="Q147" s="106"/>
      <c r="R147" s="106"/>
      <c r="S147" s="106"/>
      <c r="T147" s="106"/>
      <c r="U147" s="106"/>
      <c r="V147" s="106"/>
      <c r="W147" s="106"/>
      <c r="X147" s="106"/>
      <c r="Y147" s="106"/>
    </row>
    <row r="148" spans="1:25" ht="14.25" customHeight="1" x14ac:dyDescent="0.2">
      <c r="A148" s="11" t="s">
        <v>41</v>
      </c>
      <c r="B148" s="39" t="e">
        <f>Brokerage!#REF!+'Risk Management'!#REF!</f>
        <v>#REF!</v>
      </c>
      <c r="C148" s="41" t="e">
        <f>Brokerage!#REF!+'Risk Management'!#REF!</f>
        <v>#REF!</v>
      </c>
      <c r="D148" s="41" t="e">
        <f>Brokerage!#REF!+'Risk Management'!#REF!</f>
        <v>#REF!</v>
      </c>
      <c r="E148" s="41" t="e">
        <f>Brokerage!#REF!+'Risk Management'!#REF!</f>
        <v>#REF!</v>
      </c>
      <c r="F148" s="93" t="e">
        <f>Brokerage!#REF!+'Risk Management'!#REF!</f>
        <v>#REF!</v>
      </c>
      <c r="G148" s="106"/>
      <c r="H148" s="106"/>
      <c r="I148" s="106"/>
      <c r="J148" s="106"/>
      <c r="K148" s="106"/>
      <c r="L148" s="106"/>
      <c r="M148" s="106"/>
      <c r="N148" s="106"/>
      <c r="P148" s="106"/>
      <c r="Q148" s="106"/>
      <c r="R148" s="106"/>
      <c r="S148" s="106"/>
      <c r="T148" s="106"/>
      <c r="U148" s="106"/>
      <c r="V148" s="106"/>
      <c r="W148" s="106"/>
      <c r="X148" s="106"/>
      <c r="Y148" s="106"/>
    </row>
    <row r="149" spans="1:25" ht="14.25" customHeight="1" x14ac:dyDescent="0.2">
      <c r="A149" s="55"/>
      <c r="B149" s="40"/>
      <c r="C149" s="154"/>
      <c r="D149" s="154"/>
      <c r="E149" s="154"/>
      <c r="F149" s="162"/>
      <c r="G149" s="106"/>
      <c r="H149" s="106"/>
      <c r="I149" s="106"/>
      <c r="J149" s="106"/>
      <c r="K149" s="106"/>
      <c r="L149" s="106"/>
      <c r="M149" s="106"/>
      <c r="N149" s="106"/>
      <c r="P149" s="106"/>
      <c r="Q149" s="106"/>
      <c r="R149" s="106"/>
      <c r="S149" s="106"/>
      <c r="T149" s="106"/>
      <c r="U149" s="106"/>
      <c r="V149" s="106"/>
      <c r="W149" s="106"/>
      <c r="X149" s="106"/>
      <c r="Y149" s="106"/>
    </row>
    <row r="150" spans="1:25" ht="14.25" customHeight="1" x14ac:dyDescent="0.2">
      <c r="A150" s="12" t="s">
        <v>3</v>
      </c>
      <c r="B150" s="149" t="e">
        <f t="shared" ref="B150:F150" si="34">SUM(B142:B149)</f>
        <v>#REF!</v>
      </c>
      <c r="C150" s="119" t="e">
        <f t="shared" si="34"/>
        <v>#REF!</v>
      </c>
      <c r="D150" s="119" t="e">
        <f t="shared" si="34"/>
        <v>#REF!</v>
      </c>
      <c r="E150" s="119" t="e">
        <f t="shared" si="34"/>
        <v>#REF!</v>
      </c>
      <c r="F150" s="163" t="e">
        <f t="shared" si="34"/>
        <v>#REF!</v>
      </c>
      <c r="G150" s="106"/>
      <c r="H150" s="106"/>
      <c r="I150" s="106"/>
      <c r="J150" s="106"/>
      <c r="K150" s="106"/>
      <c r="L150" s="106"/>
      <c r="M150" s="106"/>
      <c r="N150" s="106"/>
      <c r="P150" s="106"/>
      <c r="Q150" s="106"/>
      <c r="R150" s="106"/>
      <c r="S150" s="106"/>
      <c r="T150" s="106"/>
      <c r="U150" s="106"/>
      <c r="V150" s="106"/>
      <c r="W150" s="106"/>
      <c r="X150" s="106"/>
      <c r="Y150" s="106"/>
    </row>
    <row r="151" spans="1:25" ht="14.25" customHeight="1" x14ac:dyDescent="0.2">
      <c r="A151" s="11"/>
      <c r="B151" s="40"/>
      <c r="C151" s="154"/>
      <c r="D151" s="154"/>
      <c r="E151" s="154"/>
      <c r="F151" s="162"/>
      <c r="G151" s="106"/>
      <c r="H151" s="106"/>
      <c r="I151" s="106"/>
      <c r="J151" s="106"/>
      <c r="K151" s="106"/>
      <c r="L151" s="106"/>
      <c r="M151" s="106"/>
      <c r="N151" s="106"/>
      <c r="P151" s="106"/>
      <c r="Q151" s="106"/>
      <c r="R151" s="106"/>
      <c r="S151" s="106"/>
      <c r="T151" s="106"/>
      <c r="U151" s="106"/>
      <c r="V151" s="106"/>
      <c r="W151" s="106"/>
      <c r="X151" s="106"/>
      <c r="Y151" s="106"/>
    </row>
    <row r="152" spans="1:25" ht="14.25" customHeight="1" x14ac:dyDescent="0.2">
      <c r="A152" s="11" t="s">
        <v>4</v>
      </c>
      <c r="B152" s="39" t="e">
        <f>Brokerage!#REF!+'Risk Management'!#REF!</f>
        <v>#REF!</v>
      </c>
      <c r="C152" s="41" t="e">
        <f>Brokerage!#REF!+'Risk Management'!#REF!</f>
        <v>#REF!</v>
      </c>
      <c r="D152" s="41" t="e">
        <f>Brokerage!#REF!+'Risk Management'!#REF!</f>
        <v>#REF!</v>
      </c>
      <c r="E152" s="41" t="e">
        <f>Brokerage!#REF!+'Risk Management'!#REF!</f>
        <v>#REF!</v>
      </c>
      <c r="F152" s="93" t="e">
        <f>Brokerage!#REF!+'Risk Management'!#REF!</f>
        <v>#REF!</v>
      </c>
      <c r="G152" s="106"/>
      <c r="H152" s="106"/>
      <c r="I152" s="106"/>
      <c r="J152" s="106"/>
      <c r="K152" s="106"/>
      <c r="L152" s="106"/>
      <c r="M152" s="106"/>
      <c r="N152" s="106"/>
      <c r="P152" s="106"/>
      <c r="Q152" s="106"/>
      <c r="R152" s="106"/>
      <c r="S152" s="106"/>
      <c r="T152" s="106"/>
      <c r="U152" s="106"/>
      <c r="V152" s="106"/>
      <c r="W152" s="106"/>
      <c r="X152" s="106"/>
      <c r="Y152" s="106"/>
    </row>
    <row r="153" spans="1:25" ht="14.25" customHeight="1" x14ac:dyDescent="0.2">
      <c r="A153" s="11" t="s">
        <v>10</v>
      </c>
      <c r="B153" s="39" t="e">
        <f>Brokerage!#REF!+'Risk Management'!#REF!</f>
        <v>#REF!</v>
      </c>
      <c r="C153" s="41" t="e">
        <f>Brokerage!#REF!+'Risk Management'!#REF!</f>
        <v>#REF!</v>
      </c>
      <c r="D153" s="41" t="e">
        <f>Brokerage!#REF!+'Risk Management'!#REF!</f>
        <v>#REF!</v>
      </c>
      <c r="E153" s="41" t="e">
        <f>Brokerage!#REF!+'Risk Management'!#REF!</f>
        <v>#REF!</v>
      </c>
      <c r="F153" s="93" t="e">
        <f>Brokerage!#REF!+'Risk Management'!#REF!</f>
        <v>#REF!</v>
      </c>
      <c r="G153" s="106"/>
      <c r="H153" s="106"/>
      <c r="I153" s="106"/>
      <c r="J153" s="106"/>
      <c r="K153" s="106"/>
      <c r="L153" s="106"/>
      <c r="M153" s="106"/>
      <c r="N153" s="106"/>
      <c r="P153" s="106"/>
      <c r="Q153" s="106"/>
      <c r="R153" s="106"/>
      <c r="S153" s="106"/>
      <c r="T153" s="106"/>
      <c r="U153" s="106"/>
      <c r="V153" s="106"/>
      <c r="W153" s="106"/>
      <c r="X153" s="106"/>
      <c r="Y153" s="106"/>
    </row>
    <row r="154" spans="1:25" ht="14.25" customHeight="1" x14ac:dyDescent="0.2">
      <c r="A154" s="38" t="s">
        <v>108</v>
      </c>
      <c r="B154" s="39" t="e">
        <f>'Risk Management'!#REF!</f>
        <v>#REF!</v>
      </c>
      <c r="C154" s="41" t="e">
        <f>'Risk Management'!#REF!</f>
        <v>#REF!</v>
      </c>
      <c r="D154" s="41" t="e">
        <f>'Risk Management'!#REF!</f>
        <v>#REF!</v>
      </c>
      <c r="E154" s="41" t="e">
        <f>'Risk Management'!#REF!</f>
        <v>#REF!</v>
      </c>
      <c r="F154" s="93" t="e">
        <f>'Risk Management'!#REF!</f>
        <v>#REF!</v>
      </c>
      <c r="G154" s="106"/>
      <c r="H154" s="106"/>
      <c r="I154" s="106"/>
      <c r="J154" s="106"/>
      <c r="K154" s="106"/>
      <c r="L154" s="106"/>
      <c r="M154" s="106"/>
      <c r="N154" s="106"/>
      <c r="P154" s="106"/>
      <c r="Q154" s="106"/>
      <c r="R154" s="106"/>
      <c r="S154" s="106"/>
      <c r="T154" s="106"/>
      <c r="U154" s="106"/>
      <c r="V154" s="106"/>
      <c r="W154" s="106"/>
      <c r="X154" s="106"/>
      <c r="Y154" s="106"/>
    </row>
    <row r="155" spans="1:25" ht="14.25" customHeight="1" x14ac:dyDescent="0.2">
      <c r="A155" s="11" t="s">
        <v>5</v>
      </c>
      <c r="B155" s="39" t="e">
        <f>Brokerage!#REF!+'Risk Management'!#REF!</f>
        <v>#REF!</v>
      </c>
      <c r="C155" s="41" t="e">
        <f>Brokerage!#REF!+'Risk Management'!#REF!</f>
        <v>#REF!</v>
      </c>
      <c r="D155" s="41" t="e">
        <f>Brokerage!#REF!+'Risk Management'!#REF!</f>
        <v>#REF!</v>
      </c>
      <c r="E155" s="41" t="e">
        <f>Brokerage!#REF!+'Risk Management'!#REF!</f>
        <v>#REF!</v>
      </c>
      <c r="F155" s="93" t="e">
        <f>Brokerage!#REF!+'Risk Management'!#REF!</f>
        <v>#REF!</v>
      </c>
      <c r="G155" s="106"/>
      <c r="H155" s="106"/>
      <c r="I155" s="106"/>
      <c r="J155" s="106"/>
      <c r="K155" s="106"/>
      <c r="L155" s="106"/>
      <c r="M155" s="106"/>
      <c r="N155" s="106"/>
      <c r="P155" s="106"/>
      <c r="Q155" s="106"/>
      <c r="R155" s="106"/>
      <c r="S155" s="106"/>
      <c r="T155" s="106"/>
      <c r="U155" s="106"/>
      <c r="V155" s="106"/>
      <c r="W155" s="106"/>
      <c r="X155" s="106"/>
      <c r="Y155" s="106"/>
    </row>
    <row r="156" spans="1:25" ht="14.25" customHeight="1" x14ac:dyDescent="0.2">
      <c r="A156" s="11" t="s">
        <v>6</v>
      </c>
      <c r="B156" s="39" t="e">
        <f>Brokerage!#REF!+'Risk Management'!#REF!</f>
        <v>#REF!</v>
      </c>
      <c r="C156" s="41" t="e">
        <f>Brokerage!#REF!+'Risk Management'!#REF!</f>
        <v>#REF!</v>
      </c>
      <c r="D156" s="41" t="e">
        <f>Brokerage!#REF!+'Risk Management'!#REF!</f>
        <v>#REF!</v>
      </c>
      <c r="E156" s="41" t="e">
        <f>Brokerage!#REF!+'Risk Management'!#REF!</f>
        <v>#REF!</v>
      </c>
      <c r="F156" s="93" t="e">
        <f>Brokerage!#REF!+'Risk Management'!#REF!</f>
        <v>#REF!</v>
      </c>
      <c r="G156" s="106"/>
      <c r="H156" s="106"/>
      <c r="I156" s="106"/>
      <c r="J156" s="106"/>
      <c r="K156" s="106"/>
      <c r="L156" s="106"/>
      <c r="M156" s="106"/>
      <c r="N156" s="106"/>
      <c r="P156" s="106"/>
      <c r="Q156" s="106"/>
      <c r="R156" s="106"/>
      <c r="S156" s="106"/>
      <c r="T156" s="106"/>
      <c r="U156" s="106"/>
      <c r="V156" s="106"/>
      <c r="W156" s="106"/>
      <c r="X156" s="106"/>
      <c r="Y156" s="106"/>
    </row>
    <row r="157" spans="1:25" ht="14.25" customHeight="1" x14ac:dyDescent="0.2">
      <c r="A157" s="11" t="s">
        <v>17</v>
      </c>
      <c r="B157" s="39" t="e">
        <f>Brokerage!#REF!+'Risk Management'!#REF!</f>
        <v>#REF!</v>
      </c>
      <c r="C157" s="41" t="e">
        <f>Brokerage!#REF!+'Risk Management'!#REF!</f>
        <v>#REF!</v>
      </c>
      <c r="D157" s="41" t="e">
        <f>Brokerage!#REF!+'Risk Management'!#REF!</f>
        <v>#REF!</v>
      </c>
      <c r="E157" s="41" t="e">
        <f>Brokerage!#REF!+'Risk Management'!#REF!</f>
        <v>#REF!</v>
      </c>
      <c r="F157" s="93" t="e">
        <f>Brokerage!#REF!+'Risk Management'!#REF!</f>
        <v>#REF!</v>
      </c>
      <c r="G157" s="106"/>
      <c r="H157" s="106"/>
      <c r="I157" s="106"/>
      <c r="J157" s="106"/>
      <c r="K157" s="106"/>
      <c r="L157" s="106"/>
      <c r="M157" s="106"/>
      <c r="N157" s="106"/>
      <c r="P157" s="106"/>
      <c r="Q157" s="106"/>
      <c r="R157" s="106"/>
      <c r="S157" s="106"/>
      <c r="T157" s="106"/>
      <c r="U157" s="106"/>
      <c r="V157" s="106"/>
      <c r="W157" s="106"/>
      <c r="X157" s="106"/>
      <c r="Y157" s="106"/>
    </row>
    <row r="158" spans="1:25" ht="14.25" customHeight="1" x14ac:dyDescent="0.2">
      <c r="A158" s="55"/>
      <c r="B158" s="40"/>
      <c r="C158" s="154"/>
      <c r="D158" s="154"/>
      <c r="E158" s="154"/>
      <c r="F158" s="162"/>
      <c r="G158" s="106"/>
      <c r="H158" s="106"/>
      <c r="I158" s="106"/>
      <c r="J158" s="106"/>
      <c r="K158" s="106"/>
      <c r="L158" s="106"/>
      <c r="M158" s="106"/>
      <c r="N158" s="106"/>
      <c r="P158" s="106"/>
      <c r="Q158" s="106"/>
      <c r="R158" s="106"/>
      <c r="S158" s="106"/>
      <c r="T158" s="106"/>
      <c r="U158" s="106"/>
      <c r="V158" s="106"/>
      <c r="W158" s="106"/>
      <c r="X158" s="106"/>
      <c r="Y158" s="106"/>
    </row>
    <row r="159" spans="1:25" ht="14.25" customHeight="1" x14ac:dyDescent="0.2">
      <c r="A159" s="12" t="s">
        <v>7</v>
      </c>
      <c r="B159" s="178" t="e">
        <f t="shared" ref="B159:F159" si="35">SUM(B151:B158)</f>
        <v>#REF!</v>
      </c>
      <c r="C159" s="120" t="e">
        <f t="shared" si="35"/>
        <v>#REF!</v>
      </c>
      <c r="D159" s="120" t="e">
        <f t="shared" si="35"/>
        <v>#REF!</v>
      </c>
      <c r="E159" s="120" t="e">
        <f t="shared" si="35"/>
        <v>#REF!</v>
      </c>
      <c r="F159" s="164" t="e">
        <f t="shared" si="35"/>
        <v>#REF!</v>
      </c>
      <c r="G159" s="106"/>
      <c r="H159" s="106"/>
      <c r="I159" s="106"/>
      <c r="J159" s="106"/>
      <c r="K159" s="106"/>
      <c r="L159" s="106"/>
      <c r="M159" s="106"/>
      <c r="N159" s="106"/>
      <c r="P159" s="106"/>
      <c r="Q159" s="106"/>
      <c r="R159" s="106"/>
      <c r="S159" s="106"/>
      <c r="T159" s="106"/>
      <c r="U159" s="106"/>
      <c r="V159" s="106"/>
      <c r="W159" s="106"/>
      <c r="X159" s="106"/>
      <c r="Y159" s="106"/>
    </row>
    <row r="160" spans="1:25" ht="14.25" customHeight="1" x14ac:dyDescent="0.2">
      <c r="A160" s="11"/>
      <c r="B160" s="39"/>
      <c r="C160" s="41"/>
      <c r="D160" s="41"/>
      <c r="E160" s="41"/>
      <c r="F160" s="93"/>
      <c r="G160" s="106"/>
      <c r="H160" s="106"/>
      <c r="I160" s="106"/>
      <c r="J160" s="106"/>
      <c r="K160" s="106"/>
      <c r="L160" s="106"/>
      <c r="M160" s="106"/>
      <c r="N160" s="106"/>
      <c r="P160" s="106"/>
      <c r="Q160" s="106"/>
      <c r="R160" s="106"/>
      <c r="S160" s="106"/>
      <c r="T160" s="106"/>
      <c r="U160" s="106"/>
      <c r="V160" s="106"/>
      <c r="W160" s="106"/>
      <c r="X160" s="106"/>
      <c r="Y160" s="106"/>
    </row>
    <row r="161" spans="1:25" ht="14.25" customHeight="1" x14ac:dyDescent="0.2">
      <c r="A161" s="55" t="s">
        <v>14</v>
      </c>
      <c r="B161" s="39" t="e">
        <f t="shared" ref="B161:F161" si="36">+B150-B159</f>
        <v>#REF!</v>
      </c>
      <c r="C161" s="41" t="e">
        <f t="shared" si="36"/>
        <v>#REF!</v>
      </c>
      <c r="D161" s="41" t="e">
        <f t="shared" si="36"/>
        <v>#REF!</v>
      </c>
      <c r="E161" s="41" t="e">
        <f t="shared" si="36"/>
        <v>#REF!</v>
      </c>
      <c r="F161" s="93" t="e">
        <f t="shared" si="36"/>
        <v>#REF!</v>
      </c>
      <c r="G161" s="106"/>
      <c r="H161" s="106"/>
      <c r="I161" s="106"/>
      <c r="J161" s="106"/>
      <c r="K161" s="106"/>
      <c r="L161" s="106"/>
      <c r="M161" s="106"/>
      <c r="N161" s="106"/>
      <c r="P161" s="106"/>
      <c r="Q161" s="106"/>
      <c r="R161" s="106"/>
      <c r="S161" s="106"/>
      <c r="T161" s="106"/>
      <c r="U161" s="106"/>
      <c r="V161" s="106"/>
      <c r="W161" s="106"/>
      <c r="X161" s="106"/>
      <c r="Y161" s="106"/>
    </row>
    <row r="162" spans="1:25" ht="14.25" customHeight="1" x14ac:dyDescent="0.2">
      <c r="A162" s="55" t="s">
        <v>11</v>
      </c>
      <c r="B162" s="39" t="e">
        <f>Brokerage!#REF!+'Risk Management'!#REF!</f>
        <v>#REF!</v>
      </c>
      <c r="C162" s="41" t="e">
        <f>Brokerage!#REF!+'Risk Management'!#REF!</f>
        <v>#REF!</v>
      </c>
      <c r="D162" s="41" t="e">
        <f>Brokerage!#REF!+'Risk Management'!#REF!</f>
        <v>#REF!</v>
      </c>
      <c r="E162" s="41" t="e">
        <f>Brokerage!#REF!+'Risk Management'!#REF!</f>
        <v>#REF!</v>
      </c>
      <c r="F162" s="93" t="e">
        <f>Brokerage!#REF!+'Risk Management'!#REF!</f>
        <v>#REF!</v>
      </c>
      <c r="G162" s="106"/>
      <c r="H162" s="106"/>
      <c r="I162" s="106"/>
      <c r="J162" s="106"/>
      <c r="K162" s="106"/>
      <c r="L162" s="106"/>
      <c r="M162" s="106"/>
      <c r="N162" s="106"/>
      <c r="P162" s="106"/>
      <c r="Q162" s="106"/>
      <c r="R162" s="106"/>
      <c r="S162" s="106"/>
      <c r="T162" s="106"/>
      <c r="U162" s="106"/>
      <c r="V162" s="106"/>
      <c r="W162" s="106"/>
      <c r="X162" s="106"/>
      <c r="Y162" s="106"/>
    </row>
    <row r="163" spans="1:25" ht="14.25" customHeight="1" x14ac:dyDescent="0.2">
      <c r="A163" s="55"/>
      <c r="B163" s="40"/>
      <c r="C163" s="154"/>
      <c r="D163" s="154"/>
      <c r="E163" s="154"/>
      <c r="F163" s="162"/>
      <c r="G163" s="106"/>
      <c r="H163" s="106"/>
      <c r="I163" s="106"/>
      <c r="J163" s="106"/>
      <c r="K163" s="106"/>
      <c r="L163" s="106"/>
      <c r="M163" s="106"/>
      <c r="N163" s="106"/>
      <c r="P163" s="106"/>
      <c r="Q163" s="106"/>
      <c r="R163" s="106"/>
      <c r="S163" s="106"/>
      <c r="T163" s="106"/>
      <c r="U163" s="106"/>
      <c r="V163" s="106"/>
      <c r="W163" s="106"/>
      <c r="X163" s="106"/>
      <c r="Y163" s="106"/>
    </row>
    <row r="164" spans="1:25" ht="14.25" customHeight="1" x14ac:dyDescent="0.2">
      <c r="A164" s="55" t="s">
        <v>15</v>
      </c>
      <c r="B164" s="39" t="e">
        <f t="shared" ref="B164:F164" si="37">+B161-B162</f>
        <v>#REF!</v>
      </c>
      <c r="C164" s="41" t="e">
        <f t="shared" si="37"/>
        <v>#REF!</v>
      </c>
      <c r="D164" s="41" t="e">
        <f t="shared" si="37"/>
        <v>#REF!</v>
      </c>
      <c r="E164" s="41" t="e">
        <f t="shared" si="37"/>
        <v>#REF!</v>
      </c>
      <c r="F164" s="93" t="e">
        <f t="shared" si="37"/>
        <v>#REF!</v>
      </c>
      <c r="G164" s="106"/>
      <c r="H164" s="106"/>
      <c r="I164" s="106"/>
      <c r="J164" s="106"/>
      <c r="K164" s="106"/>
      <c r="L164" s="106"/>
      <c r="M164" s="106"/>
      <c r="N164" s="106"/>
      <c r="P164" s="106"/>
      <c r="Q164" s="106"/>
      <c r="R164" s="106"/>
      <c r="S164" s="106"/>
      <c r="T164" s="106"/>
      <c r="U164" s="106"/>
      <c r="V164" s="106"/>
      <c r="W164" s="106"/>
      <c r="X164" s="106"/>
      <c r="Y164" s="106"/>
    </row>
    <row r="165" spans="1:25" ht="14.25" customHeight="1" x14ac:dyDescent="0.2">
      <c r="A165" s="38" t="s">
        <v>107</v>
      </c>
      <c r="B165" s="39"/>
      <c r="C165" s="41"/>
      <c r="D165" s="41"/>
      <c r="E165" s="41"/>
      <c r="F165" s="93"/>
      <c r="G165" s="106"/>
      <c r="H165" s="106"/>
      <c r="I165" s="106"/>
      <c r="J165" s="106"/>
      <c r="K165" s="106"/>
      <c r="L165" s="106"/>
      <c r="M165" s="106"/>
      <c r="N165" s="106"/>
      <c r="P165" s="106"/>
      <c r="Q165" s="106"/>
      <c r="R165" s="106"/>
      <c r="S165" s="106"/>
      <c r="T165" s="106"/>
      <c r="U165" s="106"/>
      <c r="V165" s="106"/>
      <c r="W165" s="106"/>
      <c r="X165" s="106"/>
      <c r="Y165" s="106"/>
    </row>
    <row r="166" spans="1:25" ht="14.25" customHeight="1" x14ac:dyDescent="0.2">
      <c r="A166" s="38" t="s">
        <v>79</v>
      </c>
      <c r="B166" s="39" t="e">
        <f>Brokerage!#REF!+'Risk Management'!#REF!</f>
        <v>#REF!</v>
      </c>
      <c r="C166" s="41" t="e">
        <f>Brokerage!#REF!+'Risk Management'!#REF!</f>
        <v>#REF!</v>
      </c>
      <c r="D166" s="41" t="e">
        <f>Brokerage!#REF!+'Risk Management'!#REF!</f>
        <v>#REF!</v>
      </c>
      <c r="E166" s="41" t="e">
        <f>Brokerage!#REF!+'Risk Management'!#REF!</f>
        <v>#REF!</v>
      </c>
      <c r="F166" s="93" t="e">
        <f>Brokerage!#REF!+'Risk Management'!#REF!</f>
        <v>#REF!</v>
      </c>
      <c r="G166" s="106"/>
      <c r="H166" s="106"/>
      <c r="I166" s="106"/>
      <c r="J166" s="106"/>
      <c r="K166" s="106"/>
      <c r="L166" s="106"/>
      <c r="M166" s="106"/>
      <c r="N166" s="106"/>
      <c r="P166" s="106"/>
      <c r="Q166" s="106"/>
      <c r="R166" s="106"/>
      <c r="S166" s="106"/>
      <c r="T166" s="106"/>
      <c r="U166" s="106"/>
      <c r="V166" s="106"/>
      <c r="W166" s="106"/>
      <c r="X166" s="106"/>
      <c r="Y166" s="106"/>
    </row>
    <row r="167" spans="1:25" ht="14.25" customHeight="1" x14ac:dyDescent="0.2">
      <c r="A167" s="55"/>
      <c r="B167" s="40"/>
      <c r="C167" s="154"/>
      <c r="D167" s="154"/>
      <c r="E167" s="154"/>
      <c r="F167" s="162"/>
      <c r="G167" s="106"/>
      <c r="H167" s="106"/>
      <c r="I167" s="106"/>
      <c r="J167" s="106"/>
      <c r="K167" s="106"/>
      <c r="L167" s="106"/>
      <c r="M167" s="106"/>
      <c r="N167" s="106"/>
      <c r="P167" s="106"/>
      <c r="Q167" s="106"/>
      <c r="R167" s="106"/>
      <c r="S167" s="106"/>
      <c r="T167" s="106"/>
      <c r="U167" s="106"/>
      <c r="V167" s="106"/>
      <c r="W167" s="106"/>
      <c r="X167" s="106"/>
      <c r="Y167" s="106"/>
    </row>
    <row r="168" spans="1:25" ht="14.25" customHeight="1" x14ac:dyDescent="0.2">
      <c r="A168" s="12" t="s">
        <v>15</v>
      </c>
      <c r="B168" s="39"/>
      <c r="C168" s="41"/>
      <c r="D168" s="41"/>
      <c r="E168" s="41"/>
      <c r="F168" s="93"/>
      <c r="G168" s="106"/>
      <c r="H168" s="106"/>
      <c r="I168" s="106"/>
      <c r="J168" s="106"/>
      <c r="K168" s="106"/>
      <c r="L168" s="106"/>
      <c r="M168" s="106"/>
      <c r="N168" s="106"/>
      <c r="P168" s="106"/>
      <c r="Q168" s="106"/>
      <c r="R168" s="106"/>
      <c r="S168" s="106"/>
      <c r="T168" s="106"/>
      <c r="U168" s="106"/>
      <c r="V168" s="106"/>
      <c r="W168" s="106"/>
      <c r="X168" s="106"/>
      <c r="Y168" s="106"/>
    </row>
    <row r="169" spans="1:25" ht="14.25" customHeight="1" thickBot="1" x14ac:dyDescent="0.25">
      <c r="A169" s="12" t="s">
        <v>80</v>
      </c>
      <c r="B169" s="182" t="e">
        <f t="shared" ref="B169:F169" si="38">+B164-B166</f>
        <v>#REF!</v>
      </c>
      <c r="C169" s="43" t="e">
        <f t="shared" si="38"/>
        <v>#REF!</v>
      </c>
      <c r="D169" s="43" t="e">
        <f t="shared" si="38"/>
        <v>#REF!</v>
      </c>
      <c r="E169" s="43" t="e">
        <f t="shared" si="38"/>
        <v>#REF!</v>
      </c>
      <c r="F169" s="94" t="e">
        <f t="shared" si="38"/>
        <v>#REF!</v>
      </c>
      <c r="G169" s="106"/>
      <c r="H169" s="106"/>
      <c r="I169" s="106"/>
      <c r="J169" s="106"/>
      <c r="K169" s="106"/>
      <c r="L169" s="106"/>
      <c r="M169" s="106"/>
      <c r="N169" s="106"/>
      <c r="P169" s="106"/>
      <c r="Q169" s="106"/>
      <c r="R169" s="106"/>
      <c r="S169" s="106"/>
      <c r="T169" s="106"/>
      <c r="U169" s="106"/>
      <c r="V169" s="106"/>
      <c r="W169" s="106"/>
      <c r="X169" s="106"/>
      <c r="Y169" s="106"/>
    </row>
    <row r="170" spans="1:25" ht="14.25" customHeight="1" thickTop="1" x14ac:dyDescent="0.2">
      <c r="A170" s="11"/>
      <c r="B170" s="179"/>
      <c r="C170" s="121"/>
      <c r="D170" s="121"/>
      <c r="E170" s="121"/>
      <c r="F170" s="165"/>
      <c r="G170" s="106"/>
      <c r="H170" s="106"/>
      <c r="I170" s="106"/>
      <c r="J170" s="106"/>
      <c r="K170" s="106"/>
      <c r="L170" s="106"/>
      <c r="M170" s="106"/>
      <c r="N170" s="106"/>
      <c r="P170" s="106"/>
      <c r="Q170" s="106"/>
      <c r="R170" s="106"/>
      <c r="S170" s="106"/>
      <c r="T170" s="106"/>
      <c r="U170" s="106"/>
      <c r="V170" s="106"/>
      <c r="W170" s="106"/>
      <c r="X170" s="106"/>
      <c r="Y170" s="106"/>
    </row>
    <row r="171" spans="1:25" ht="14.25" customHeight="1" x14ac:dyDescent="0.2">
      <c r="A171" s="55" t="s">
        <v>16</v>
      </c>
      <c r="B171" s="276" t="e">
        <f>ROUND(B169/(B$46/1000),2)-0</f>
        <v>#REF!</v>
      </c>
      <c r="C171" s="269" t="e">
        <f>ROUND(C169/(C$46/1000),2)+0</f>
        <v>#REF!</v>
      </c>
      <c r="D171" s="269" t="e">
        <f t="shared" ref="D171" si="39">ROUND(D169/(D$46/1000),2)-0</f>
        <v>#REF!</v>
      </c>
      <c r="E171" s="269" t="e">
        <f>ROUND(E169/(E$46/1000),2)+0</f>
        <v>#REF!</v>
      </c>
      <c r="F171" s="95" t="e">
        <f>ROUND(F169/(F$46/1000),2)+0</f>
        <v>#REF!</v>
      </c>
      <c r="G171" s="106"/>
      <c r="H171" s="106"/>
      <c r="I171" s="106"/>
      <c r="J171" s="106"/>
      <c r="K171" s="106"/>
      <c r="L171" s="106"/>
      <c r="M171" s="106"/>
      <c r="N171" s="106"/>
      <c r="P171" s="106"/>
      <c r="Q171" s="106"/>
      <c r="R171" s="106"/>
      <c r="S171" s="106"/>
      <c r="T171" s="106"/>
      <c r="U171" s="106"/>
      <c r="V171" s="106"/>
      <c r="W171" s="106"/>
      <c r="X171" s="106"/>
      <c r="Y171" s="106"/>
    </row>
    <row r="172" spans="1:25" ht="14.25" hidden="1" customHeight="1" x14ac:dyDescent="0.2">
      <c r="A172" s="55" t="s">
        <v>42</v>
      </c>
      <c r="B172" s="277" t="e">
        <f>ROUND(((B171-#REF!)/#REF!),2)</f>
        <v>#REF!</v>
      </c>
      <c r="C172" s="270" t="e">
        <f>ROUND(((C171-#REF!)/#REF!),2)</f>
        <v>#REF!</v>
      </c>
      <c r="D172" s="270" t="e">
        <f>ROUND(((D171-#REF!)/#REF!),2)</f>
        <v>#REF!</v>
      </c>
      <c r="E172" s="270" t="e">
        <f>ROUND(((E171-#REF!)/#REF!),2)</f>
        <v>#REF!</v>
      </c>
      <c r="F172" s="270" t="e">
        <f>ROUND(((F171-#REF!)/#REF!),2)</f>
        <v>#REF!</v>
      </c>
      <c r="G172" s="106"/>
      <c r="H172" s="106"/>
      <c r="I172" s="106"/>
      <c r="J172" s="106"/>
      <c r="K172" s="106"/>
      <c r="L172" s="106"/>
      <c r="M172" s="106"/>
      <c r="N172" s="106"/>
      <c r="P172" s="106"/>
      <c r="Q172" s="106"/>
      <c r="R172" s="106"/>
      <c r="S172" s="106"/>
      <c r="T172" s="106"/>
      <c r="U172" s="106"/>
      <c r="V172" s="106"/>
      <c r="W172" s="106"/>
      <c r="X172" s="106"/>
      <c r="Y172" s="106"/>
    </row>
    <row r="173" spans="1:25" ht="14.25" hidden="1" customHeight="1" x14ac:dyDescent="0.2">
      <c r="A173" s="11" t="s">
        <v>43</v>
      </c>
      <c r="B173" s="277" t="e">
        <f>ROUND((B150-#REF!)/#REF!,4)</f>
        <v>#REF!</v>
      </c>
      <c r="C173" s="270" t="e">
        <f>ROUND((C150-#REF!)/#REF!,4)</f>
        <v>#REF!</v>
      </c>
      <c r="D173" s="270" t="e">
        <f>ROUND((D150-#REF!)/#REF!,4)</f>
        <v>#REF!</v>
      </c>
      <c r="E173" s="270" t="e">
        <f>ROUND((E150-#REF!)/#REF!,4)</f>
        <v>#REF!</v>
      </c>
      <c r="F173" s="166" t="e">
        <f>ROUND((F150-(#REF!+#REF!+#REF!+#REF!))/(#REF!+#REF!+#REF!+#REF!),4)</f>
        <v>#REF!</v>
      </c>
      <c r="G173" s="106"/>
      <c r="H173" s="106"/>
      <c r="I173" s="106"/>
      <c r="J173" s="106"/>
      <c r="K173" s="106"/>
      <c r="L173" s="106"/>
      <c r="M173" s="106"/>
      <c r="N173" s="106"/>
      <c r="P173" s="106"/>
      <c r="Q173" s="106"/>
      <c r="R173" s="106"/>
      <c r="S173" s="106"/>
      <c r="T173" s="106"/>
      <c r="U173" s="106"/>
      <c r="V173" s="106"/>
      <c r="W173" s="106"/>
      <c r="X173" s="106"/>
      <c r="Y173" s="106"/>
    </row>
    <row r="174" spans="1:25" ht="14.25" customHeight="1" x14ac:dyDescent="0.2">
      <c r="A174" s="56" t="s">
        <v>36</v>
      </c>
      <c r="B174" s="180">
        <v>0.03</v>
      </c>
      <c r="C174" s="61">
        <v>0.03</v>
      </c>
      <c r="D174" s="61">
        <v>0.05</v>
      </c>
      <c r="E174" s="61">
        <v>0.06</v>
      </c>
      <c r="F174" s="62">
        <v>0.04</v>
      </c>
      <c r="G174" s="106"/>
      <c r="H174" s="106"/>
      <c r="I174" s="106"/>
      <c r="J174" s="106"/>
      <c r="K174" s="106"/>
      <c r="L174" s="106"/>
      <c r="M174" s="106"/>
      <c r="N174" s="106"/>
      <c r="P174" s="106"/>
      <c r="Q174" s="106"/>
      <c r="R174" s="106"/>
      <c r="S174" s="106"/>
      <c r="T174" s="106"/>
      <c r="U174" s="106"/>
      <c r="V174" s="106"/>
      <c r="W174" s="106"/>
      <c r="X174" s="106"/>
      <c r="Y174" s="106"/>
    </row>
    <row r="175" spans="1:25" ht="14.25" customHeight="1" x14ac:dyDescent="0.2">
      <c r="A175" s="38" t="s">
        <v>129</v>
      </c>
      <c r="B175" s="277" t="e">
        <f t="shared" ref="B175:F175" si="40">ROUND(B152/(B150-B145),4)</f>
        <v>#REF!</v>
      </c>
      <c r="C175" s="270" t="e">
        <f t="shared" si="40"/>
        <v>#REF!</v>
      </c>
      <c r="D175" s="270" t="e">
        <f t="shared" si="40"/>
        <v>#REF!</v>
      </c>
      <c r="E175" s="281" t="e">
        <f t="shared" si="40"/>
        <v>#REF!</v>
      </c>
      <c r="F175" s="261" t="e">
        <f t="shared" si="40"/>
        <v>#REF!</v>
      </c>
      <c r="G175" s="106"/>
      <c r="H175" s="106"/>
      <c r="I175" s="106"/>
      <c r="J175" s="106"/>
      <c r="K175" s="106"/>
      <c r="L175" s="106"/>
      <c r="M175" s="106"/>
      <c r="N175" s="106"/>
      <c r="P175" s="106"/>
      <c r="Q175" s="106"/>
      <c r="R175" s="106"/>
      <c r="S175" s="106"/>
      <c r="T175" s="106"/>
      <c r="U175" s="106"/>
      <c r="V175" s="106"/>
      <c r="W175" s="106"/>
      <c r="X175" s="106"/>
      <c r="Y175" s="106"/>
    </row>
    <row r="176" spans="1:25" ht="14.25" customHeight="1" x14ac:dyDescent="0.2">
      <c r="A176" s="38" t="s">
        <v>130</v>
      </c>
      <c r="B176" s="278" t="e">
        <f t="shared" ref="B176:F176" si="41">ROUND(B153/(B150-B145),4)</f>
        <v>#REF!</v>
      </c>
      <c r="C176" s="271" t="e">
        <f t="shared" si="41"/>
        <v>#REF!</v>
      </c>
      <c r="D176" s="271" t="e">
        <f t="shared" si="41"/>
        <v>#REF!</v>
      </c>
      <c r="E176" s="282" t="e">
        <f t="shared" si="41"/>
        <v>#REF!</v>
      </c>
      <c r="F176" s="262" t="e">
        <f t="shared" si="41"/>
        <v>#REF!</v>
      </c>
      <c r="G176" s="106"/>
      <c r="H176" s="106"/>
      <c r="I176" s="106"/>
      <c r="J176" s="106"/>
      <c r="K176" s="106"/>
      <c r="L176" s="106"/>
      <c r="M176" s="106"/>
      <c r="N176" s="106"/>
      <c r="P176" s="106"/>
      <c r="Q176" s="106"/>
      <c r="R176" s="106"/>
      <c r="S176" s="106"/>
      <c r="T176" s="106"/>
      <c r="U176" s="106"/>
      <c r="V176" s="106"/>
      <c r="W176" s="106"/>
      <c r="X176" s="106"/>
      <c r="Y176" s="106"/>
    </row>
    <row r="177" spans="1:25" ht="14.25" customHeight="1" x14ac:dyDescent="0.2">
      <c r="A177" s="11" t="s">
        <v>8</v>
      </c>
      <c r="B177" s="277" t="e">
        <f t="shared" ref="B177:F177" si="42">ROUND(B162/B161,4)</f>
        <v>#REF!</v>
      </c>
      <c r="C177" s="270" t="e">
        <f t="shared" si="42"/>
        <v>#REF!</v>
      </c>
      <c r="D177" s="270" t="e">
        <f t="shared" si="42"/>
        <v>#REF!</v>
      </c>
      <c r="E177" s="270" t="e">
        <f t="shared" si="42"/>
        <v>#REF!</v>
      </c>
      <c r="F177" s="166" t="e">
        <f t="shared" si="42"/>
        <v>#REF!</v>
      </c>
      <c r="G177" s="106"/>
      <c r="H177" s="106"/>
      <c r="I177" s="106"/>
      <c r="J177" s="106"/>
      <c r="K177" s="106"/>
      <c r="L177" s="106"/>
      <c r="M177" s="106"/>
      <c r="N177" s="106"/>
      <c r="P177" s="106"/>
      <c r="Q177" s="106"/>
      <c r="R177" s="106"/>
      <c r="S177" s="106"/>
      <c r="T177" s="106"/>
      <c r="U177" s="106"/>
      <c r="V177" s="106"/>
      <c r="W177" s="106"/>
      <c r="X177" s="106"/>
      <c r="Y177" s="106"/>
    </row>
    <row r="178" spans="1:25" ht="7.9" customHeight="1" x14ac:dyDescent="0.2">
      <c r="A178" s="11"/>
      <c r="B178" s="277"/>
      <c r="C178" s="270"/>
      <c r="D178" s="270"/>
      <c r="E178" s="270"/>
      <c r="F178" s="166"/>
      <c r="G178" s="106"/>
      <c r="H178" s="106"/>
      <c r="I178" s="106"/>
      <c r="J178" s="106"/>
      <c r="K178" s="106"/>
      <c r="L178" s="106"/>
      <c r="M178" s="106"/>
      <c r="N178" s="106"/>
      <c r="P178" s="106"/>
      <c r="Q178" s="106"/>
      <c r="R178" s="106"/>
      <c r="S178" s="106"/>
      <c r="T178" s="106"/>
      <c r="U178" s="106"/>
      <c r="V178" s="106"/>
      <c r="W178" s="106"/>
      <c r="X178" s="106"/>
      <c r="Y178" s="106"/>
    </row>
    <row r="179" spans="1:25" ht="14.25" hidden="1" customHeight="1" x14ac:dyDescent="0.25">
      <c r="A179" s="15" t="s">
        <v>9</v>
      </c>
      <c r="B179" s="277"/>
      <c r="C179" s="270"/>
      <c r="D179" s="270"/>
      <c r="E179" s="270"/>
      <c r="F179" s="166"/>
      <c r="G179" s="106"/>
      <c r="H179" s="106"/>
      <c r="I179" s="106"/>
      <c r="J179" s="106"/>
      <c r="K179" s="106"/>
      <c r="L179" s="106"/>
      <c r="M179" s="106"/>
      <c r="N179" s="106"/>
      <c r="P179" s="106"/>
      <c r="Q179" s="106"/>
      <c r="R179" s="106"/>
      <c r="S179" s="106"/>
      <c r="T179" s="106"/>
      <c r="U179" s="106"/>
      <c r="V179" s="106"/>
      <c r="W179" s="106"/>
      <c r="X179" s="106"/>
      <c r="Y179" s="106"/>
    </row>
    <row r="180" spans="1:25" ht="14.25" hidden="1" customHeight="1" x14ac:dyDescent="0.2">
      <c r="A180" s="11"/>
      <c r="B180" s="176"/>
      <c r="C180" s="122"/>
      <c r="D180" s="122"/>
      <c r="E180" s="122"/>
      <c r="F180" s="167"/>
      <c r="G180" s="106"/>
      <c r="H180" s="106"/>
      <c r="I180" s="106"/>
      <c r="J180" s="106"/>
      <c r="K180" s="106"/>
      <c r="L180" s="106"/>
      <c r="M180" s="106"/>
      <c r="N180" s="106"/>
      <c r="P180" s="106"/>
      <c r="Q180" s="106"/>
      <c r="R180" s="106"/>
      <c r="S180" s="106"/>
      <c r="T180" s="106"/>
      <c r="U180" s="106"/>
      <c r="V180" s="106"/>
      <c r="W180" s="106"/>
      <c r="X180" s="106"/>
      <c r="Y180" s="106"/>
    </row>
    <row r="181" spans="1:25" ht="14.25" hidden="1" customHeight="1" x14ac:dyDescent="0.2">
      <c r="A181" s="3" t="s">
        <v>12</v>
      </c>
      <c r="B181" s="279" t="e">
        <f t="shared" ref="B181:F181" si="43">B46</f>
        <v>#REF!</v>
      </c>
      <c r="C181" s="272" t="e">
        <f t="shared" si="43"/>
        <v>#REF!</v>
      </c>
      <c r="D181" s="272" t="e">
        <f t="shared" si="43"/>
        <v>#REF!</v>
      </c>
      <c r="E181" s="272" t="e">
        <f t="shared" si="43"/>
        <v>#REF!</v>
      </c>
      <c r="F181" s="168" t="e">
        <f t="shared" si="43"/>
        <v>#REF!</v>
      </c>
      <c r="G181" s="106"/>
      <c r="H181" s="106"/>
      <c r="I181" s="106"/>
      <c r="J181" s="106"/>
      <c r="K181" s="106"/>
      <c r="L181" s="106"/>
      <c r="M181" s="106"/>
      <c r="N181" s="106"/>
      <c r="P181" s="106"/>
      <c r="Q181" s="106"/>
      <c r="R181" s="106"/>
      <c r="S181" s="106"/>
      <c r="T181" s="106"/>
      <c r="U181" s="106"/>
      <c r="V181" s="106"/>
      <c r="W181" s="106"/>
      <c r="X181" s="106"/>
      <c r="Y181" s="106"/>
    </row>
    <row r="182" spans="1:25" ht="14.25" hidden="1" customHeight="1" x14ac:dyDescent="0.2">
      <c r="A182" s="64" t="s">
        <v>58</v>
      </c>
      <c r="B182" s="283" t="e">
        <f t="shared" ref="B182:F182" si="44">B47</f>
        <v>#REF!</v>
      </c>
      <c r="C182" s="274" t="e">
        <f t="shared" si="44"/>
        <v>#REF!</v>
      </c>
      <c r="D182" s="274" t="e">
        <f t="shared" si="44"/>
        <v>#REF!</v>
      </c>
      <c r="E182" s="274" t="e">
        <f t="shared" si="44"/>
        <v>#REF!</v>
      </c>
      <c r="F182" s="169" t="e">
        <f t="shared" si="44"/>
        <v>#REF!</v>
      </c>
      <c r="G182" s="106"/>
      <c r="H182" s="106"/>
      <c r="I182" s="106"/>
      <c r="J182" s="106"/>
      <c r="K182" s="106"/>
      <c r="L182" s="106"/>
      <c r="M182" s="106"/>
      <c r="N182" s="106"/>
      <c r="P182" s="106"/>
      <c r="Q182" s="106"/>
      <c r="R182" s="106"/>
      <c r="S182" s="106"/>
      <c r="T182" s="106"/>
      <c r="U182" s="106"/>
      <c r="V182" s="106"/>
      <c r="W182" s="106"/>
      <c r="X182" s="106"/>
      <c r="Y182" s="106"/>
    </row>
    <row r="183" spans="1:25" ht="14.25" hidden="1" customHeight="1" x14ac:dyDescent="0.2">
      <c r="A183" s="3" t="s">
        <v>56</v>
      </c>
      <c r="B183" s="283" t="e">
        <f t="shared" ref="B183:F183" si="45">B48</f>
        <v>#REF!</v>
      </c>
      <c r="C183" s="274" t="e">
        <f t="shared" si="45"/>
        <v>#REF!</v>
      </c>
      <c r="D183" s="274" t="e">
        <f t="shared" si="45"/>
        <v>#REF!</v>
      </c>
      <c r="E183" s="274" t="e">
        <f t="shared" si="45"/>
        <v>#REF!</v>
      </c>
      <c r="F183" s="169" t="e">
        <f t="shared" si="45"/>
        <v>#REF!</v>
      </c>
      <c r="G183" s="106"/>
      <c r="H183" s="106"/>
      <c r="I183" s="106"/>
      <c r="J183" s="106"/>
      <c r="K183" s="106"/>
      <c r="L183" s="106"/>
      <c r="M183" s="106"/>
      <c r="N183" s="106"/>
      <c r="P183" s="106"/>
      <c r="Q183" s="106"/>
      <c r="R183" s="106"/>
      <c r="S183" s="106"/>
      <c r="T183" s="106"/>
      <c r="U183" s="106"/>
      <c r="V183" s="106"/>
      <c r="W183" s="106"/>
      <c r="X183" s="106"/>
      <c r="Y183" s="106"/>
    </row>
    <row r="184" spans="1:25" ht="14.25" hidden="1" customHeight="1" x14ac:dyDescent="0.2">
      <c r="A184" s="3" t="s">
        <v>57</v>
      </c>
      <c r="B184" s="251" t="e">
        <f t="shared" ref="B184:F184" si="46">B49</f>
        <v>#REF!</v>
      </c>
      <c r="C184" s="155" t="e">
        <f t="shared" si="46"/>
        <v>#REF!</v>
      </c>
      <c r="D184" s="155" t="e">
        <f t="shared" si="46"/>
        <v>#REF!</v>
      </c>
      <c r="E184" s="155" t="e">
        <f t="shared" si="46"/>
        <v>#REF!</v>
      </c>
      <c r="F184" s="170" t="e">
        <f t="shared" si="46"/>
        <v>#REF!</v>
      </c>
      <c r="G184" s="106"/>
      <c r="H184" s="106"/>
      <c r="I184" s="106"/>
      <c r="J184" s="106"/>
      <c r="K184" s="106"/>
      <c r="L184" s="106"/>
      <c r="M184" s="106"/>
      <c r="N184" s="106"/>
      <c r="P184" s="106"/>
      <c r="Q184" s="106"/>
      <c r="R184" s="106"/>
      <c r="S184" s="106"/>
      <c r="T184" s="106"/>
      <c r="U184" s="106"/>
      <c r="V184" s="106"/>
      <c r="W184" s="106"/>
      <c r="X184" s="106"/>
      <c r="Y184" s="106"/>
    </row>
    <row r="185" spans="1:25" ht="14.25" hidden="1" customHeight="1" x14ac:dyDescent="0.2">
      <c r="A185" s="151" t="s">
        <v>101</v>
      </c>
      <c r="B185" s="279" t="e">
        <f>B50</f>
        <v>#REF!</v>
      </c>
      <c r="C185" s="272" t="e">
        <f>C50</f>
        <v>#REF!</v>
      </c>
      <c r="D185" s="272" t="e">
        <f>D50</f>
        <v>#REF!</v>
      </c>
      <c r="E185" s="272" t="e">
        <f>E50</f>
        <v>#REF!</v>
      </c>
      <c r="F185" s="168"/>
      <c r="G185" s="106"/>
      <c r="H185" s="106"/>
      <c r="I185" s="106"/>
      <c r="J185" s="106"/>
      <c r="K185" s="106"/>
      <c r="L185" s="106"/>
      <c r="M185" s="106"/>
      <c r="N185" s="106"/>
      <c r="P185" s="106"/>
      <c r="Q185" s="106"/>
      <c r="R185" s="106"/>
      <c r="S185" s="106"/>
      <c r="T185" s="106"/>
      <c r="U185" s="106"/>
      <c r="V185" s="106"/>
      <c r="W185" s="106"/>
      <c r="X185" s="106"/>
      <c r="Y185" s="106"/>
    </row>
    <row r="186" spans="1:25" ht="14.25" hidden="1" customHeight="1" x14ac:dyDescent="0.2">
      <c r="A186" s="11"/>
      <c r="B186" s="181"/>
      <c r="C186" s="83"/>
      <c r="D186" s="83"/>
      <c r="E186" s="83"/>
      <c r="F186" s="171"/>
      <c r="G186" s="106"/>
      <c r="H186" s="106"/>
      <c r="I186" s="106"/>
      <c r="J186" s="106"/>
      <c r="K186" s="106"/>
      <c r="L186" s="106"/>
      <c r="M186" s="106"/>
      <c r="N186" s="106"/>
      <c r="P186" s="106"/>
      <c r="Q186" s="106"/>
      <c r="R186" s="106"/>
      <c r="S186" s="106"/>
      <c r="T186" s="106"/>
      <c r="U186" s="106"/>
      <c r="V186" s="106"/>
      <c r="W186" s="106"/>
      <c r="X186" s="106"/>
      <c r="Y186" s="106"/>
    </row>
    <row r="187" spans="1:25" ht="14.25" customHeight="1" x14ac:dyDescent="0.2">
      <c r="A187" s="57" t="s">
        <v>18</v>
      </c>
      <c r="B187" s="277"/>
      <c r="C187" s="270"/>
      <c r="D187" s="270"/>
      <c r="E187" s="270"/>
      <c r="F187" s="166"/>
      <c r="G187" s="106"/>
      <c r="H187" s="106"/>
      <c r="I187" s="106"/>
      <c r="J187" s="106"/>
      <c r="K187" s="106"/>
      <c r="L187" s="106"/>
      <c r="M187" s="106"/>
      <c r="N187" s="106"/>
      <c r="P187" s="106"/>
      <c r="Q187" s="106"/>
      <c r="R187" s="106"/>
      <c r="S187" s="106"/>
      <c r="T187" s="106"/>
      <c r="U187" s="106"/>
      <c r="V187" s="106"/>
      <c r="W187" s="106"/>
      <c r="X187" s="106"/>
      <c r="Y187" s="106"/>
    </row>
    <row r="188" spans="1:25" ht="14.25" customHeight="1" x14ac:dyDescent="0.2">
      <c r="A188" s="11"/>
      <c r="B188" s="181"/>
      <c r="C188" s="83"/>
      <c r="D188" s="83"/>
      <c r="E188" s="83"/>
      <c r="F188" s="171"/>
      <c r="G188" s="106"/>
      <c r="H188" s="106"/>
      <c r="I188" s="106"/>
      <c r="J188" s="106"/>
      <c r="K188" s="106"/>
      <c r="L188" s="106"/>
      <c r="M188" s="106"/>
      <c r="N188" s="106"/>
      <c r="P188" s="106"/>
      <c r="Q188" s="106"/>
      <c r="R188" s="106"/>
      <c r="S188" s="106"/>
      <c r="T188" s="106"/>
      <c r="U188" s="106"/>
      <c r="V188" s="106"/>
      <c r="W188" s="106"/>
      <c r="X188" s="106"/>
      <c r="Y188" s="106"/>
    </row>
    <row r="189" spans="1:25" ht="14.25" customHeight="1" x14ac:dyDescent="0.2">
      <c r="A189" s="55" t="s">
        <v>19</v>
      </c>
      <c r="B189" s="79" t="e">
        <f t="shared" ref="B189:F189" si="47">B164</f>
        <v>#REF!</v>
      </c>
      <c r="C189" s="80" t="e">
        <f t="shared" si="47"/>
        <v>#REF!</v>
      </c>
      <c r="D189" s="80" t="e">
        <f t="shared" si="47"/>
        <v>#REF!</v>
      </c>
      <c r="E189" s="80" t="e">
        <f t="shared" si="47"/>
        <v>#REF!</v>
      </c>
      <c r="F189" s="172" t="e">
        <f t="shared" si="47"/>
        <v>#REF!</v>
      </c>
      <c r="G189" s="106"/>
      <c r="H189" s="106"/>
      <c r="I189" s="106"/>
      <c r="J189" s="106"/>
      <c r="K189" s="106"/>
      <c r="L189" s="106"/>
      <c r="M189" s="106"/>
      <c r="N189" s="106"/>
      <c r="P189" s="106"/>
      <c r="Q189" s="106"/>
      <c r="R189" s="106"/>
      <c r="S189" s="106"/>
      <c r="T189" s="106"/>
      <c r="U189" s="106"/>
      <c r="V189" s="106"/>
      <c r="W189" s="106"/>
      <c r="X189" s="106"/>
      <c r="Y189" s="106"/>
    </row>
    <row r="190" spans="1:25" ht="14.25" customHeight="1" x14ac:dyDescent="0.2">
      <c r="A190" s="55" t="s">
        <v>11</v>
      </c>
      <c r="B190" s="39" t="e">
        <f t="shared" ref="B190:F190" si="48">B162</f>
        <v>#REF!</v>
      </c>
      <c r="C190" s="41" t="e">
        <f t="shared" si="48"/>
        <v>#REF!</v>
      </c>
      <c r="D190" s="41" t="e">
        <f t="shared" si="48"/>
        <v>#REF!</v>
      </c>
      <c r="E190" s="41" t="e">
        <f t="shared" si="48"/>
        <v>#REF!</v>
      </c>
      <c r="F190" s="93" t="e">
        <f t="shared" si="48"/>
        <v>#REF!</v>
      </c>
      <c r="G190" s="106"/>
      <c r="H190" s="106"/>
      <c r="I190" s="106"/>
      <c r="J190" s="106"/>
      <c r="K190" s="106"/>
      <c r="L190" s="106"/>
      <c r="M190" s="106"/>
      <c r="N190" s="106"/>
      <c r="P190" s="106"/>
      <c r="Q190" s="106"/>
      <c r="R190" s="106"/>
      <c r="S190" s="106"/>
      <c r="T190" s="106"/>
      <c r="U190" s="106"/>
      <c r="V190" s="106"/>
      <c r="W190" s="106"/>
      <c r="X190" s="106"/>
      <c r="Y190" s="106"/>
    </row>
    <row r="191" spans="1:25" ht="14.25" customHeight="1" x14ac:dyDescent="0.2">
      <c r="A191" s="11" t="s">
        <v>5</v>
      </c>
      <c r="B191" s="39" t="e">
        <f t="shared" ref="B191:F191" si="49">B155</f>
        <v>#REF!</v>
      </c>
      <c r="C191" s="41" t="e">
        <f t="shared" si="49"/>
        <v>#REF!</v>
      </c>
      <c r="D191" s="41" t="e">
        <f t="shared" si="49"/>
        <v>#REF!</v>
      </c>
      <c r="E191" s="41" t="e">
        <f t="shared" si="49"/>
        <v>#REF!</v>
      </c>
      <c r="F191" s="93" t="e">
        <f t="shared" si="49"/>
        <v>#REF!</v>
      </c>
      <c r="G191" s="106"/>
      <c r="H191" s="106"/>
      <c r="I191" s="106"/>
      <c r="J191" s="106"/>
      <c r="K191" s="106"/>
      <c r="L191" s="106"/>
      <c r="M191" s="106"/>
      <c r="N191" s="106"/>
      <c r="P191" s="106"/>
      <c r="Q191" s="106"/>
      <c r="R191" s="106"/>
      <c r="S191" s="106"/>
      <c r="T191" s="106"/>
      <c r="U191" s="106"/>
      <c r="V191" s="106"/>
      <c r="W191" s="106"/>
      <c r="X191" s="106"/>
      <c r="Y191" s="106"/>
    </row>
    <row r="192" spans="1:25" ht="14.25" customHeight="1" x14ac:dyDescent="0.2">
      <c r="A192" s="11" t="s">
        <v>6</v>
      </c>
      <c r="B192" s="39" t="e">
        <f t="shared" ref="B192:F192" si="50">B156</f>
        <v>#REF!</v>
      </c>
      <c r="C192" s="41" t="e">
        <f t="shared" si="50"/>
        <v>#REF!</v>
      </c>
      <c r="D192" s="41" t="e">
        <f t="shared" si="50"/>
        <v>#REF!</v>
      </c>
      <c r="E192" s="41" t="e">
        <f t="shared" si="50"/>
        <v>#REF!</v>
      </c>
      <c r="F192" s="93" t="e">
        <f t="shared" si="50"/>
        <v>#REF!</v>
      </c>
      <c r="G192" s="106"/>
      <c r="H192" s="106"/>
      <c r="I192" s="106"/>
      <c r="J192" s="106"/>
      <c r="K192" s="106"/>
      <c r="L192" s="106"/>
      <c r="M192" s="106"/>
      <c r="N192" s="106"/>
      <c r="P192" s="106"/>
      <c r="Q192" s="106"/>
      <c r="R192" s="106"/>
      <c r="S192" s="106"/>
      <c r="T192" s="106"/>
      <c r="U192" s="106"/>
      <c r="V192" s="106"/>
      <c r="W192" s="106"/>
      <c r="X192" s="106"/>
      <c r="Y192" s="106"/>
    </row>
    <row r="193" spans="1:25" ht="14.25" customHeight="1" x14ac:dyDescent="0.2">
      <c r="A193" s="11" t="s">
        <v>17</v>
      </c>
      <c r="B193" s="39" t="e">
        <f t="shared" ref="B193:F193" si="51">B157</f>
        <v>#REF!</v>
      </c>
      <c r="C193" s="41" t="e">
        <f t="shared" si="51"/>
        <v>#REF!</v>
      </c>
      <c r="D193" s="41" t="e">
        <f t="shared" si="51"/>
        <v>#REF!</v>
      </c>
      <c r="E193" s="41" t="e">
        <f t="shared" si="51"/>
        <v>#REF!</v>
      </c>
      <c r="F193" s="93" t="e">
        <f t="shared" si="51"/>
        <v>#REF!</v>
      </c>
      <c r="G193" s="106"/>
      <c r="H193" s="106"/>
      <c r="I193" s="106"/>
      <c r="J193" s="106"/>
      <c r="K193" s="106"/>
      <c r="L193" s="106"/>
      <c r="M193" s="106"/>
      <c r="N193" s="106"/>
      <c r="P193" s="106"/>
      <c r="Q193" s="106"/>
      <c r="R193" s="106"/>
      <c r="S193" s="106"/>
      <c r="T193" s="106"/>
      <c r="U193" s="106"/>
      <c r="V193" s="106"/>
      <c r="W193" s="106"/>
      <c r="X193" s="106"/>
      <c r="Y193" s="106"/>
    </row>
    <row r="194" spans="1:25" ht="14.25" customHeight="1" x14ac:dyDescent="0.2">
      <c r="A194" s="11"/>
      <c r="B194" s="40"/>
      <c r="C194" s="154"/>
      <c r="D194" s="154"/>
      <c r="E194" s="154"/>
      <c r="F194" s="162"/>
      <c r="G194" s="106"/>
      <c r="H194" s="106"/>
      <c r="I194" s="106"/>
      <c r="J194" s="106"/>
      <c r="K194" s="106"/>
      <c r="L194" s="106"/>
      <c r="M194" s="106"/>
      <c r="N194" s="106"/>
      <c r="P194" s="106"/>
      <c r="Q194" s="106"/>
      <c r="R194" s="106"/>
      <c r="S194" s="106"/>
      <c r="T194" s="106"/>
      <c r="U194" s="106"/>
      <c r="V194" s="106"/>
      <c r="W194" s="106"/>
      <c r="X194" s="106"/>
      <c r="Y194" s="106"/>
    </row>
    <row r="195" spans="1:25" ht="14.25" customHeight="1" thickBot="1" x14ac:dyDescent="0.25">
      <c r="A195" s="12" t="s">
        <v>18</v>
      </c>
      <c r="B195" s="182" t="e">
        <f t="shared" ref="B195:F195" si="52">SUM(B187:B194)</f>
        <v>#REF!</v>
      </c>
      <c r="C195" s="43" t="e">
        <f t="shared" si="52"/>
        <v>#REF!</v>
      </c>
      <c r="D195" s="43" t="e">
        <f t="shared" si="52"/>
        <v>#REF!</v>
      </c>
      <c r="E195" s="43" t="e">
        <f t="shared" si="52"/>
        <v>#REF!</v>
      </c>
      <c r="F195" s="94" t="e">
        <f t="shared" si="52"/>
        <v>#REF!</v>
      </c>
      <c r="G195" s="106"/>
      <c r="H195" s="106"/>
      <c r="I195" s="106"/>
      <c r="J195" s="106"/>
      <c r="K195" s="106"/>
      <c r="L195" s="106"/>
      <c r="M195" s="106"/>
      <c r="N195" s="106"/>
      <c r="P195" s="106"/>
      <c r="Q195" s="106"/>
      <c r="R195" s="106"/>
      <c r="S195" s="106"/>
      <c r="T195" s="106"/>
      <c r="U195" s="106"/>
      <c r="V195" s="106"/>
      <c r="W195" s="106"/>
      <c r="X195" s="106"/>
      <c r="Y195" s="106"/>
    </row>
    <row r="196" spans="1:25" ht="14.25" customHeight="1" thickTop="1" x14ac:dyDescent="0.2">
      <c r="A196" s="12"/>
      <c r="B196" s="183"/>
      <c r="C196" s="42"/>
      <c r="D196" s="42"/>
      <c r="E196" s="42"/>
      <c r="F196" s="173"/>
      <c r="G196" s="106"/>
      <c r="H196" s="106"/>
      <c r="I196" s="106"/>
      <c r="J196" s="106"/>
      <c r="K196" s="106"/>
      <c r="L196" s="106"/>
      <c r="M196" s="106"/>
      <c r="N196" s="106"/>
      <c r="P196" s="106"/>
      <c r="Q196" s="106"/>
      <c r="R196" s="106"/>
      <c r="S196" s="106"/>
      <c r="T196" s="106"/>
      <c r="U196" s="106"/>
      <c r="V196" s="106"/>
      <c r="W196" s="106"/>
      <c r="X196" s="106"/>
      <c r="Y196" s="106"/>
    </row>
    <row r="197" spans="1:25" ht="14.25" customHeight="1" x14ac:dyDescent="0.2">
      <c r="A197" s="38" t="s">
        <v>136</v>
      </c>
      <c r="B197" s="277" t="e">
        <f t="shared" ref="B197:F197" si="53">ROUND(B195/(B150-B145),4)</f>
        <v>#REF!</v>
      </c>
      <c r="C197" s="270" t="e">
        <f t="shared" si="53"/>
        <v>#REF!</v>
      </c>
      <c r="D197" s="270" t="e">
        <f t="shared" si="53"/>
        <v>#REF!</v>
      </c>
      <c r="E197" s="281" t="e">
        <f t="shared" si="53"/>
        <v>#REF!</v>
      </c>
      <c r="F197" s="261" t="e">
        <f t="shared" si="53"/>
        <v>#REF!</v>
      </c>
      <c r="G197" s="106"/>
      <c r="H197" s="106"/>
      <c r="I197" s="106"/>
      <c r="J197" s="106"/>
      <c r="K197" s="106"/>
      <c r="L197" s="106"/>
      <c r="M197" s="106"/>
      <c r="N197" s="106"/>
      <c r="P197" s="106"/>
      <c r="Q197" s="106"/>
      <c r="R197" s="106"/>
      <c r="S197" s="106"/>
      <c r="T197" s="106"/>
      <c r="U197" s="106"/>
      <c r="V197" s="106"/>
      <c r="W197" s="106"/>
      <c r="X197" s="106"/>
      <c r="Y197" s="106"/>
    </row>
    <row r="198" spans="1:25" ht="14.25" hidden="1" customHeight="1" x14ac:dyDescent="0.2">
      <c r="A198" s="3" t="s">
        <v>37</v>
      </c>
      <c r="B198" s="277" t="e">
        <f>ROUND(((B195-#REF!)/#REF!),4)</f>
        <v>#REF!</v>
      </c>
      <c r="C198" s="270" t="e">
        <f>ROUND(((C195-#REF!)/#REF!),4)</f>
        <v>#REF!</v>
      </c>
      <c r="D198" s="270" t="e">
        <f>ROUND(((D195-#REF!)/#REF!),4)</f>
        <v>#REF!</v>
      </c>
      <c r="E198" s="270" t="e">
        <f>ROUND(((E195-#REF!)/#REF!),4)</f>
        <v>#REF!</v>
      </c>
      <c r="F198" s="166" t="e">
        <f>ROUND(((F195-(#REF!+#REF!+#REF!+#REF!))/(#REF!+#REF!+#REF!+#REF!)),4)</f>
        <v>#REF!</v>
      </c>
      <c r="G198" s="106"/>
      <c r="H198" s="106"/>
      <c r="I198" s="106"/>
      <c r="J198" s="106"/>
      <c r="K198" s="106"/>
      <c r="L198" s="106"/>
      <c r="M198" s="106"/>
      <c r="N198" s="106"/>
      <c r="P198" s="106"/>
      <c r="Q198" s="106"/>
      <c r="R198" s="106"/>
      <c r="S198" s="106"/>
      <c r="T198" s="106"/>
      <c r="U198" s="106"/>
      <c r="V198" s="106"/>
      <c r="W198" s="106"/>
      <c r="X198" s="106"/>
      <c r="Y198" s="106"/>
    </row>
    <row r="199" spans="1:25" ht="14.25" customHeight="1" thickBot="1" x14ac:dyDescent="0.25">
      <c r="A199" s="131"/>
      <c r="B199" s="280"/>
      <c r="C199" s="255"/>
      <c r="D199" s="255"/>
      <c r="E199" s="255"/>
      <c r="F199" s="174"/>
      <c r="G199" s="106"/>
      <c r="H199" s="106"/>
      <c r="I199" s="106"/>
      <c r="J199" s="106"/>
      <c r="K199" s="106"/>
      <c r="L199" s="106"/>
      <c r="M199" s="106"/>
      <c r="N199" s="106"/>
      <c r="P199" s="106"/>
      <c r="Q199" s="106"/>
      <c r="R199" s="106"/>
      <c r="S199" s="106"/>
      <c r="T199" s="106"/>
      <c r="U199" s="106"/>
      <c r="V199" s="106"/>
      <c r="W199" s="106"/>
      <c r="X199" s="106"/>
      <c r="Y199" s="106"/>
    </row>
    <row r="200" spans="1:25" ht="14.25" customHeight="1" x14ac:dyDescent="0.25">
      <c r="A200" s="10"/>
      <c r="B200" s="10"/>
      <c r="C200" s="10"/>
      <c r="D200" s="10"/>
      <c r="E200" s="10"/>
      <c r="F200" s="10"/>
      <c r="G200" s="106"/>
      <c r="H200" s="106"/>
      <c r="I200" s="106"/>
      <c r="J200" s="106"/>
      <c r="K200" s="106"/>
      <c r="L200" s="106"/>
      <c r="M200" s="106"/>
      <c r="N200" s="106"/>
      <c r="P200" s="106"/>
      <c r="Q200" s="106"/>
      <c r="R200" s="106"/>
      <c r="S200" s="106"/>
      <c r="T200" s="106"/>
      <c r="U200" s="106"/>
      <c r="V200" s="106"/>
      <c r="W200" s="106"/>
      <c r="X200" s="106"/>
      <c r="Y200" s="106"/>
    </row>
    <row r="201" spans="1:25" ht="14.25" customHeight="1" x14ac:dyDescent="0.25">
      <c r="A201" s="358" t="s">
        <v>128</v>
      </c>
      <c r="B201" s="10"/>
      <c r="C201" s="10"/>
      <c r="D201" s="10"/>
      <c r="E201" s="10"/>
      <c r="F201" s="10"/>
      <c r="G201" s="106"/>
      <c r="H201" s="106"/>
      <c r="I201" s="106"/>
      <c r="J201" s="106"/>
      <c r="K201" s="106"/>
      <c r="L201" s="106"/>
      <c r="M201" s="106"/>
      <c r="N201" s="106"/>
      <c r="P201" s="106"/>
      <c r="Q201" s="106"/>
      <c r="R201" s="106"/>
      <c r="S201" s="106"/>
      <c r="T201" s="106"/>
      <c r="U201" s="106"/>
      <c r="V201" s="106"/>
      <c r="W201" s="106"/>
      <c r="X201" s="106"/>
      <c r="Y201" s="106"/>
    </row>
    <row r="202" spans="1:25" ht="14.25" customHeight="1" x14ac:dyDescent="0.25">
      <c r="A202" s="10"/>
      <c r="B202" s="10"/>
      <c r="C202" s="10"/>
      <c r="D202" s="10"/>
      <c r="E202" s="10"/>
      <c r="F202" s="152" t="s">
        <v>127</v>
      </c>
      <c r="G202" s="106"/>
      <c r="H202" s="106"/>
      <c r="I202" s="106"/>
      <c r="J202" s="106"/>
      <c r="K202" s="106"/>
      <c r="L202" s="106"/>
      <c r="M202" s="106"/>
      <c r="N202" s="106"/>
      <c r="P202" s="106"/>
      <c r="Q202" s="106"/>
      <c r="R202" s="106"/>
      <c r="S202" s="106"/>
      <c r="T202" s="106"/>
      <c r="U202" s="106"/>
      <c r="V202" s="106"/>
      <c r="W202" s="106"/>
      <c r="X202" s="106"/>
      <c r="Y202" s="106"/>
    </row>
    <row r="203" spans="1:25" ht="18" x14ac:dyDescent="0.25">
      <c r="A203" s="757" t="s">
        <v>0</v>
      </c>
      <c r="B203" s="757"/>
      <c r="C203" s="757"/>
      <c r="D203" s="757"/>
      <c r="E203" s="757"/>
      <c r="F203" s="757"/>
      <c r="G203" s="10"/>
      <c r="H203" s="10"/>
      <c r="I203" s="10"/>
      <c r="J203" s="10"/>
      <c r="K203" s="10"/>
      <c r="L203" s="10"/>
      <c r="M203" s="10"/>
      <c r="N203" s="10"/>
      <c r="O203" s="10"/>
      <c r="P203" s="10"/>
      <c r="Q203" s="10"/>
      <c r="R203" s="10"/>
      <c r="S203" s="10"/>
      <c r="T203" s="10"/>
      <c r="U203" s="10"/>
      <c r="V203" s="10"/>
      <c r="W203" s="10"/>
      <c r="X203" s="10"/>
      <c r="Y203" s="10"/>
    </row>
    <row r="204" spans="1:25" ht="18" x14ac:dyDescent="0.25">
      <c r="A204" s="757" t="s">
        <v>91</v>
      </c>
      <c r="B204" s="757"/>
      <c r="C204" s="757"/>
      <c r="D204" s="757"/>
      <c r="E204" s="757"/>
      <c r="F204" s="757"/>
      <c r="G204" s="10"/>
      <c r="H204" s="10"/>
      <c r="I204" s="10"/>
      <c r="J204" s="10"/>
      <c r="K204" s="10"/>
      <c r="L204" s="10"/>
      <c r="M204" s="10"/>
      <c r="N204" s="10"/>
      <c r="O204" s="10"/>
      <c r="P204" s="10"/>
      <c r="Q204" s="10"/>
      <c r="R204" s="10"/>
      <c r="S204" s="10"/>
      <c r="T204" s="10"/>
      <c r="U204" s="10"/>
      <c r="V204" s="10"/>
      <c r="W204" s="10"/>
      <c r="X204" s="10"/>
      <c r="Y204" s="10"/>
    </row>
    <row r="205" spans="1:25" ht="18" x14ac:dyDescent="0.25">
      <c r="A205" s="757" t="s">
        <v>135</v>
      </c>
      <c r="B205" s="757"/>
      <c r="C205" s="757"/>
      <c r="D205" s="757"/>
      <c r="E205" s="757"/>
      <c r="F205" s="757"/>
      <c r="G205" s="10"/>
      <c r="H205" s="10"/>
      <c r="I205" s="10"/>
      <c r="J205" s="10"/>
      <c r="K205" s="10"/>
      <c r="L205" s="10"/>
      <c r="M205" s="10"/>
      <c r="N205" s="10"/>
      <c r="O205" s="10"/>
      <c r="P205" s="10"/>
      <c r="Q205" s="10"/>
      <c r="R205" s="10"/>
      <c r="S205" s="10"/>
      <c r="T205" s="10"/>
      <c r="U205" s="10"/>
      <c r="V205" s="10"/>
      <c r="W205" s="10"/>
      <c r="X205" s="10"/>
      <c r="Y205" s="10"/>
    </row>
    <row r="206" spans="1:25" x14ac:dyDescent="0.2">
      <c r="A206" s="779" t="s">
        <v>20</v>
      </c>
      <c r="B206" s="779"/>
      <c r="C206" s="779"/>
      <c r="D206" s="779"/>
      <c r="E206" s="779"/>
      <c r="F206" s="779"/>
    </row>
    <row r="207" spans="1:25" ht="12" customHeight="1" thickBot="1" x14ac:dyDescent="0.25"/>
    <row r="208" spans="1:25" ht="42" customHeight="1" thickBot="1" x14ac:dyDescent="0.3">
      <c r="A208" s="13" t="s">
        <v>35</v>
      </c>
      <c r="B208" s="766" t="s">
        <v>103</v>
      </c>
      <c r="C208" s="780"/>
      <c r="D208" s="780"/>
      <c r="E208" s="780"/>
      <c r="F208" s="781"/>
    </row>
    <row r="209" spans="1:6" ht="16.5" thickBot="1" x14ac:dyDescent="0.3">
      <c r="A209" s="2" t="s">
        <v>21</v>
      </c>
      <c r="B209" s="156" t="s">
        <v>28</v>
      </c>
      <c r="C209" s="28" t="s">
        <v>29</v>
      </c>
      <c r="D209" s="28" t="s">
        <v>30</v>
      </c>
      <c r="E209" s="175" t="s">
        <v>31</v>
      </c>
      <c r="F209" s="252" t="s">
        <v>32</v>
      </c>
    </row>
    <row r="210" spans="1:6" ht="6" customHeight="1" x14ac:dyDescent="0.2">
      <c r="A210" s="9"/>
      <c r="B210" s="60"/>
      <c r="C210" s="67"/>
      <c r="D210" s="67"/>
      <c r="E210" s="104"/>
      <c r="F210" s="111"/>
    </row>
    <row r="211" spans="1:6" x14ac:dyDescent="0.2">
      <c r="A211" s="3" t="s">
        <v>1</v>
      </c>
      <c r="B211" s="258" t="e">
        <f>Brokerage!#REF!</f>
        <v>#REF!</v>
      </c>
      <c r="C211" s="256" t="e">
        <f>Brokerage!#REF!</f>
        <v>#REF!</v>
      </c>
      <c r="D211" s="256" t="e">
        <f>Brokerage!#REF!</f>
        <v>#REF!</v>
      </c>
      <c r="E211" s="263" t="e">
        <f>Brokerage!#REF!</f>
        <v>#REF!</v>
      </c>
      <c r="F211" s="266" t="e">
        <f>Brokerage!#REF!</f>
        <v>#REF!</v>
      </c>
    </row>
    <row r="212" spans="1:6" x14ac:dyDescent="0.2">
      <c r="A212" s="64" t="s">
        <v>112</v>
      </c>
      <c r="B212" s="137" t="e">
        <f>Brokerage!#REF!+'Risk Management'!#REF!</f>
        <v>#REF!</v>
      </c>
      <c r="C212" s="136" t="e">
        <f>Brokerage!#REF!+'Risk Management'!#REF!</f>
        <v>#REF!</v>
      </c>
      <c r="D212" s="136" t="e">
        <f>Brokerage!#REF!+'Risk Management'!#REF!</f>
        <v>#REF!</v>
      </c>
      <c r="E212" s="96" t="e">
        <f>Brokerage!#REF!+'Risk Management'!#REF!</f>
        <v>#REF!</v>
      </c>
      <c r="F212" s="139" t="e">
        <f>Brokerage!#REF!+'Risk Management'!#REF!</f>
        <v>#REF!</v>
      </c>
    </row>
    <row r="213" spans="1:6" x14ac:dyDescent="0.2">
      <c r="A213" s="38" t="s">
        <v>104</v>
      </c>
      <c r="B213" s="109" t="e">
        <f>Brokerage!#REF!</f>
        <v>#REF!</v>
      </c>
      <c r="C213" s="68" t="e">
        <f>Brokerage!#REF!</f>
        <v>#REF!</v>
      </c>
      <c r="D213" s="68" t="e">
        <f>Brokerage!#REF!</f>
        <v>#REF!</v>
      </c>
      <c r="E213" s="97" t="e">
        <f>Brokerage!#REF!</f>
        <v>#REF!</v>
      </c>
      <c r="F213" s="112" t="e">
        <f>Brokerage!#REF!</f>
        <v>#REF!</v>
      </c>
    </row>
    <row r="214" spans="1:6" s="1" customFormat="1" x14ac:dyDescent="0.2">
      <c r="A214" s="38" t="s">
        <v>105</v>
      </c>
      <c r="B214" s="109" t="e">
        <f>Brokerage!#REF!</f>
        <v>#REF!</v>
      </c>
      <c r="C214" s="68" t="e">
        <f>Brokerage!#REF!</f>
        <v>#REF!</v>
      </c>
      <c r="D214" s="68" t="e">
        <f>Brokerage!#REF!</f>
        <v>#REF!</v>
      </c>
      <c r="E214" s="97" t="e">
        <f>Brokerage!#REF!</f>
        <v>#REF!</v>
      </c>
      <c r="F214" s="112" t="e">
        <f>Brokerage!#REF!</f>
        <v>#REF!</v>
      </c>
    </row>
    <row r="215" spans="1:6" s="1" customFormat="1" x14ac:dyDescent="0.2">
      <c r="A215" s="38" t="s">
        <v>108</v>
      </c>
      <c r="B215" s="109" t="e">
        <f>'Risk Management'!#REF!</f>
        <v>#REF!</v>
      </c>
      <c r="C215" s="68" t="e">
        <f>'Risk Management'!#REF!</f>
        <v>#REF!</v>
      </c>
      <c r="D215" s="68" t="e">
        <f>'Risk Management'!#REF!</f>
        <v>#REF!</v>
      </c>
      <c r="E215" s="97" t="e">
        <f>'Risk Management'!#REF!</f>
        <v>#REF!</v>
      </c>
      <c r="F215" s="112" t="e">
        <f>'Risk Management'!#REF!</f>
        <v>#REF!</v>
      </c>
    </row>
    <row r="216" spans="1:6" x14ac:dyDescent="0.2">
      <c r="A216" s="64" t="s">
        <v>95</v>
      </c>
      <c r="B216" s="137" t="e">
        <f>Brokerage!#REF!+'Risk Management'!#REF!</f>
        <v>#REF!</v>
      </c>
      <c r="C216" s="136" t="e">
        <f>Brokerage!#REF!+'Risk Management'!#REF!</f>
        <v>#REF!</v>
      </c>
      <c r="D216" s="136" t="e">
        <f>Brokerage!#REF!+'Risk Management'!#REF!</f>
        <v>#REF!</v>
      </c>
      <c r="E216" s="96" t="e">
        <f>Brokerage!#REF!+'Risk Management'!#REF!</f>
        <v>#REF!</v>
      </c>
      <c r="F216" s="139" t="e">
        <f>Brokerage!#REF!+'Risk Management'!#REF!</f>
        <v>#REF!</v>
      </c>
    </row>
    <row r="217" spans="1:6" ht="6" customHeight="1" x14ac:dyDescent="0.2">
      <c r="A217" s="7"/>
      <c r="B217" s="138"/>
      <c r="C217" s="134"/>
      <c r="D217" s="134"/>
      <c r="E217" s="146"/>
      <c r="F217" s="143"/>
    </row>
    <row r="218" spans="1:6" s="1" customFormat="1" ht="14.1" customHeight="1" x14ac:dyDescent="0.2">
      <c r="A218" s="4" t="s">
        <v>3</v>
      </c>
      <c r="B218" s="142" t="e">
        <f>SUM(B210:B217)</f>
        <v>#REF!</v>
      </c>
      <c r="C218" s="69" t="e">
        <f>SUM(C210:C217)</f>
        <v>#REF!</v>
      </c>
      <c r="D218" s="69" t="e">
        <f>SUM(D210:D217)</f>
        <v>#REF!</v>
      </c>
      <c r="E218" s="98" t="e">
        <f>SUM(E210:E217)</f>
        <v>#REF!</v>
      </c>
      <c r="F218" s="113" t="e">
        <f t="shared" ref="F218" si="54">SUM(F210:F217)</f>
        <v>#REF!</v>
      </c>
    </row>
    <row r="219" spans="1:6" ht="6" customHeight="1" x14ac:dyDescent="0.2">
      <c r="A219" s="3"/>
      <c r="B219" s="138"/>
      <c r="C219" s="134"/>
      <c r="D219" s="134"/>
      <c r="E219" s="146"/>
      <c r="F219" s="143"/>
    </row>
    <row r="220" spans="1:6" x14ac:dyDescent="0.2">
      <c r="A220" s="64" t="s">
        <v>69</v>
      </c>
      <c r="B220" s="137" t="e">
        <f>Brokerage!#REF!+'Risk Management'!#REF!</f>
        <v>#REF!</v>
      </c>
      <c r="C220" s="136" t="e">
        <f>Brokerage!#REF!+'Risk Management'!#REF!</f>
        <v>#REF!</v>
      </c>
      <c r="D220" s="136" t="e">
        <f>Brokerage!#REF!+'Risk Management'!#REF!</f>
        <v>#REF!</v>
      </c>
      <c r="E220" s="96" t="e">
        <f>Brokerage!#REF!+'Risk Management'!#REF!</f>
        <v>#REF!</v>
      </c>
      <c r="F220" s="139" t="e">
        <f>Brokerage!#REF!+'Risk Management'!#REF!</f>
        <v>#REF!</v>
      </c>
    </row>
    <row r="221" spans="1:6" x14ac:dyDescent="0.2">
      <c r="A221" s="64" t="s">
        <v>70</v>
      </c>
      <c r="B221" s="137" t="e">
        <f>Brokerage!#REF!+'Risk Management'!#REF!</f>
        <v>#REF!</v>
      </c>
      <c r="C221" s="136" t="e">
        <f>Brokerage!#REF!+'Risk Management'!#REF!</f>
        <v>#REF!</v>
      </c>
      <c r="D221" s="136" t="e">
        <f>Brokerage!#REF!+'Risk Management'!#REF!</f>
        <v>#REF!</v>
      </c>
      <c r="E221" s="96" t="e">
        <f>Brokerage!#REF!+'Risk Management'!#REF!</f>
        <v>#REF!</v>
      </c>
      <c r="F221" s="139" t="e">
        <f>Brokerage!#REF!+'Risk Management'!#REF!</f>
        <v>#REF!</v>
      </c>
    </row>
    <row r="222" spans="1:6" x14ac:dyDescent="0.2">
      <c r="A222" s="64" t="s">
        <v>108</v>
      </c>
      <c r="B222" s="137" t="e">
        <f>Brokerage!#REF!+'Risk Management'!#REF!</f>
        <v>#REF!</v>
      </c>
      <c r="C222" s="136" t="e">
        <f>Brokerage!#REF!+'Risk Management'!#REF!</f>
        <v>#REF!</v>
      </c>
      <c r="D222" s="136" t="e">
        <f>Brokerage!#REF!+'Risk Management'!#REF!</f>
        <v>#REF!</v>
      </c>
      <c r="E222" s="96" t="e">
        <f>Brokerage!#REF!+'Risk Management'!#REF!</f>
        <v>#REF!</v>
      </c>
      <c r="F222" s="139" t="e">
        <f>Brokerage!#REF!+'Risk Management'!#REF!</f>
        <v>#REF!</v>
      </c>
    </row>
    <row r="223" spans="1:6" s="1" customFormat="1" x14ac:dyDescent="0.2">
      <c r="A223" s="3" t="s">
        <v>5</v>
      </c>
      <c r="B223" s="137" t="e">
        <f>Brokerage!#REF!+'Risk Management'!#REF!</f>
        <v>#REF!</v>
      </c>
      <c r="C223" s="136" t="e">
        <f>Brokerage!#REF!+'Risk Management'!#REF!</f>
        <v>#REF!</v>
      </c>
      <c r="D223" s="136" t="e">
        <f>Brokerage!#REF!+'Risk Management'!#REF!</f>
        <v>#REF!</v>
      </c>
      <c r="E223" s="96" t="e">
        <f>Brokerage!#REF!+'Risk Management'!#REF!</f>
        <v>#REF!</v>
      </c>
      <c r="F223" s="139" t="e">
        <f>Brokerage!#REF!+'Risk Management'!#REF!</f>
        <v>#REF!</v>
      </c>
    </row>
    <row r="224" spans="1:6" x14ac:dyDescent="0.2">
      <c r="A224" s="3" t="s">
        <v>6</v>
      </c>
      <c r="B224" s="137" t="e">
        <f>Brokerage!#REF!+'Risk Management'!#REF!</f>
        <v>#REF!</v>
      </c>
      <c r="C224" s="136" t="e">
        <f>Brokerage!#REF!+'Risk Management'!#REF!</f>
        <v>#REF!</v>
      </c>
      <c r="D224" s="136" t="e">
        <f>Brokerage!#REF!+'Risk Management'!#REF!</f>
        <v>#REF!</v>
      </c>
      <c r="E224" s="96" t="e">
        <f>Brokerage!#REF!+'Risk Management'!#REF!</f>
        <v>#REF!</v>
      </c>
      <c r="F224" s="139" t="e">
        <f>Brokerage!#REF!+'Risk Management'!#REF!</f>
        <v>#REF!</v>
      </c>
    </row>
    <row r="225" spans="1:6" x14ac:dyDescent="0.2">
      <c r="A225" s="64" t="s">
        <v>74</v>
      </c>
      <c r="B225" s="137" t="e">
        <f>Brokerage!#REF!+'Risk Management'!#REF!</f>
        <v>#REF!</v>
      </c>
      <c r="C225" s="136" t="e">
        <f>Brokerage!#REF!+'Risk Management'!#REF!</f>
        <v>#REF!</v>
      </c>
      <c r="D225" s="136" t="e">
        <f>Brokerage!#REF!+'Risk Management'!#REF!</f>
        <v>#REF!</v>
      </c>
      <c r="E225" s="96" t="e">
        <f>Brokerage!#REF!+'Risk Management'!#REF!</f>
        <v>#REF!</v>
      </c>
      <c r="F225" s="139" t="e">
        <f>Brokerage!#REF!+'Risk Management'!#REF!</f>
        <v>#REF!</v>
      </c>
    </row>
    <row r="226" spans="1:6" ht="6" customHeight="1" x14ac:dyDescent="0.2">
      <c r="A226" s="7"/>
      <c r="B226" s="138"/>
      <c r="C226" s="134"/>
      <c r="D226" s="134"/>
      <c r="E226" s="146"/>
      <c r="F226" s="143"/>
    </row>
    <row r="227" spans="1:6" s="1" customFormat="1" ht="14.1" customHeight="1" x14ac:dyDescent="0.2">
      <c r="A227" s="4" t="s">
        <v>7</v>
      </c>
      <c r="B227" s="73" t="e">
        <f>SUM(B219:B226)</f>
        <v>#REF!</v>
      </c>
      <c r="C227" s="70" t="e">
        <f>SUM(C219:C226)</f>
        <v>#REF!</v>
      </c>
      <c r="D227" s="70" t="e">
        <f>SUM(D219:D226)</f>
        <v>#REF!</v>
      </c>
      <c r="E227" s="99" t="e">
        <f>SUM(E219:E226)</f>
        <v>#REF!</v>
      </c>
      <c r="F227" s="114" t="e">
        <f t="shared" ref="F227" si="55">SUM(F219:F226)</f>
        <v>#REF!</v>
      </c>
    </row>
    <row r="228" spans="1:6" ht="6" customHeight="1" x14ac:dyDescent="0.2">
      <c r="A228" s="3"/>
      <c r="B228" s="137"/>
      <c r="C228" s="136"/>
      <c r="D228" s="136"/>
      <c r="E228" s="96"/>
      <c r="F228" s="139"/>
    </row>
    <row r="229" spans="1:6" s="1" customFormat="1" x14ac:dyDescent="0.2">
      <c r="A229" s="7" t="s">
        <v>14</v>
      </c>
      <c r="B229" s="137" t="e">
        <f>+B218-B227</f>
        <v>#REF!</v>
      </c>
      <c r="C229" s="136" t="e">
        <f>+C218-C227</f>
        <v>#REF!</v>
      </c>
      <c r="D229" s="136" t="e">
        <f>+D218-D227</f>
        <v>#REF!</v>
      </c>
      <c r="E229" s="96" t="e">
        <f>+E218-E227</f>
        <v>#REF!</v>
      </c>
      <c r="F229" s="139" t="e">
        <f t="shared" ref="F229" si="56">+F218-F227</f>
        <v>#REF!</v>
      </c>
    </row>
    <row r="230" spans="1:6" x14ac:dyDescent="0.2">
      <c r="A230" s="7" t="s">
        <v>11</v>
      </c>
      <c r="B230" s="137" t="e">
        <f>Brokerage!#REF!+'Risk Management'!#REF!</f>
        <v>#REF!</v>
      </c>
      <c r="C230" s="136" t="e">
        <f>Brokerage!#REF!+'Risk Management'!#REF!</f>
        <v>#REF!</v>
      </c>
      <c r="D230" s="136" t="e">
        <f>Brokerage!#REF!+'Risk Management'!#REF!</f>
        <v>#REF!</v>
      </c>
      <c r="E230" s="96" t="e">
        <f>Brokerage!#REF!+'Risk Management'!#REF!</f>
        <v>#REF!</v>
      </c>
      <c r="F230" s="139" t="e">
        <f>Brokerage!#REF!+'Risk Management'!#REF!</f>
        <v>#REF!</v>
      </c>
    </row>
    <row r="231" spans="1:6" ht="6" customHeight="1" x14ac:dyDescent="0.2">
      <c r="A231" s="55"/>
      <c r="B231" s="138"/>
      <c r="C231" s="134"/>
      <c r="D231" s="134"/>
      <c r="E231" s="146"/>
      <c r="F231" s="143"/>
    </row>
    <row r="232" spans="1:6" x14ac:dyDescent="0.2">
      <c r="A232" s="55" t="s">
        <v>15</v>
      </c>
      <c r="B232" s="137" t="e">
        <f>+B229-B230</f>
        <v>#REF!</v>
      </c>
      <c r="C232" s="136" t="e">
        <f>+C229-C230</f>
        <v>#REF!</v>
      </c>
      <c r="D232" s="136" t="e">
        <f>+D229-D230</f>
        <v>#REF!</v>
      </c>
      <c r="E232" s="96" t="e">
        <f>+E229-E230</f>
        <v>#REF!</v>
      </c>
      <c r="F232" s="139" t="e">
        <f t="shared" ref="F232" si="57">+F229-F230</f>
        <v>#REF!</v>
      </c>
    </row>
    <row r="233" spans="1:6" x14ac:dyDescent="0.2">
      <c r="A233" s="55" t="s">
        <v>15</v>
      </c>
      <c r="B233" s="137"/>
      <c r="C233" s="136"/>
      <c r="D233" s="136"/>
      <c r="E233" s="96"/>
      <c r="F233" s="139"/>
    </row>
    <row r="234" spans="1:6" x14ac:dyDescent="0.2">
      <c r="A234" s="38" t="s">
        <v>79</v>
      </c>
      <c r="B234" s="137" t="e">
        <f>Brokerage!#REF!+'Risk Management'!#REF!</f>
        <v>#REF!</v>
      </c>
      <c r="C234" s="136" t="e">
        <f>Brokerage!#REF!+'Risk Management'!#REF!</f>
        <v>#REF!</v>
      </c>
      <c r="D234" s="136" t="e">
        <f>Brokerage!#REF!+'Risk Management'!#REF!</f>
        <v>#REF!</v>
      </c>
      <c r="E234" s="96" t="e">
        <f>Brokerage!#REF!+'Risk Management'!#REF!</f>
        <v>#REF!</v>
      </c>
      <c r="F234" s="139" t="e">
        <f>Brokerage!#REF!+'Risk Management'!#REF!</f>
        <v>#REF!</v>
      </c>
    </row>
    <row r="235" spans="1:6" ht="6" customHeight="1" x14ac:dyDescent="0.2">
      <c r="A235" s="55"/>
      <c r="B235" s="138"/>
      <c r="C235" s="134"/>
      <c r="D235" s="134"/>
      <c r="E235" s="146"/>
      <c r="F235" s="143"/>
    </row>
    <row r="236" spans="1:6" ht="12.75" customHeight="1" x14ac:dyDescent="0.2">
      <c r="A236" s="12" t="s">
        <v>15</v>
      </c>
      <c r="B236" s="137"/>
      <c r="C236" s="136"/>
      <c r="D236" s="136"/>
      <c r="E236" s="96"/>
      <c r="F236" s="139"/>
    </row>
    <row r="237" spans="1:6" s="1" customFormat="1" ht="14.1" customHeight="1" thickBot="1" x14ac:dyDescent="0.25">
      <c r="A237" s="12" t="s">
        <v>80</v>
      </c>
      <c r="B237" s="140" t="e">
        <f>+B232-B234</f>
        <v>#REF!</v>
      </c>
      <c r="C237" s="16" t="e">
        <f>+C232-C234</f>
        <v>#REF!</v>
      </c>
      <c r="D237" s="16" t="e">
        <f>+D232-D234</f>
        <v>#REF!</v>
      </c>
      <c r="E237" s="100" t="e">
        <f>+E232-E234</f>
        <v>#REF!</v>
      </c>
      <c r="F237" s="17" t="e">
        <f t="shared" ref="F237" si="58">+F232-F234</f>
        <v>#REF!</v>
      </c>
    </row>
    <row r="238" spans="1:6" ht="6" customHeight="1" thickTop="1" x14ac:dyDescent="0.2">
      <c r="A238" s="3"/>
      <c r="B238" s="74"/>
      <c r="C238" s="71"/>
      <c r="D238" s="71"/>
      <c r="E238" s="101"/>
      <c r="F238" s="115"/>
    </row>
    <row r="239" spans="1:6" x14ac:dyDescent="0.2">
      <c r="A239" s="7" t="s">
        <v>16</v>
      </c>
      <c r="B239" s="259" t="e">
        <f>ROUND(B237/(B$46/1000),2)+0</f>
        <v>#REF!</v>
      </c>
      <c r="C239" s="257" t="e">
        <f>ROUND(C237/(C$46/1000),2)+0</f>
        <v>#REF!</v>
      </c>
      <c r="D239" s="257" t="e">
        <f>ROUND(D237/(D$46/1000),2)+0.005</f>
        <v>#REF!</v>
      </c>
      <c r="E239" s="264" t="e">
        <f>ROUND(E237/(E$46/1000),2)+0</f>
        <v>#REF!</v>
      </c>
      <c r="F239" s="267" t="e">
        <f>ROUND(F237/(F$46/1000),2)+0.005</f>
        <v>#REF!</v>
      </c>
    </row>
    <row r="240" spans="1:6" ht="6" customHeight="1" x14ac:dyDescent="0.2">
      <c r="A240" s="3"/>
      <c r="B240" s="260"/>
      <c r="C240" s="254"/>
      <c r="D240" s="254"/>
      <c r="E240" s="265"/>
      <c r="F240" s="268"/>
    </row>
    <row r="241" spans="1:25" x14ac:dyDescent="0.2">
      <c r="A241" s="128" t="s">
        <v>18</v>
      </c>
      <c r="B241" s="260"/>
      <c r="C241" s="254"/>
      <c r="D241" s="254"/>
      <c r="E241" s="265"/>
      <c r="F241" s="268"/>
    </row>
    <row r="242" spans="1:25" ht="6" customHeight="1" x14ac:dyDescent="0.2">
      <c r="A242" s="3"/>
      <c r="B242" s="11"/>
      <c r="E242" s="102"/>
      <c r="F242" s="34"/>
    </row>
    <row r="243" spans="1:25" x14ac:dyDescent="0.2">
      <c r="A243" s="7" t="s">
        <v>19</v>
      </c>
      <c r="B243" s="6" t="e">
        <f>B232</f>
        <v>#REF!</v>
      </c>
      <c r="C243" s="5" t="e">
        <f>C232</f>
        <v>#REF!</v>
      </c>
      <c r="D243" s="5" t="e">
        <f>D232</f>
        <v>#REF!</v>
      </c>
      <c r="E243" s="103" t="e">
        <f>E232</f>
        <v>#REF!</v>
      </c>
      <c r="F243" s="8" t="e">
        <f t="shared" ref="F243" si="59">F232</f>
        <v>#REF!</v>
      </c>
    </row>
    <row r="244" spans="1:25" x14ac:dyDescent="0.2">
      <c r="A244" s="7" t="s">
        <v>11</v>
      </c>
      <c r="B244" s="137" t="e">
        <f>B230</f>
        <v>#REF!</v>
      </c>
      <c r="C244" s="136" t="e">
        <f>C230</f>
        <v>#REF!</v>
      </c>
      <c r="D244" s="136" t="e">
        <f>D230</f>
        <v>#REF!</v>
      </c>
      <c r="E244" s="96" t="e">
        <f>E230</f>
        <v>#REF!</v>
      </c>
      <c r="F244" s="139" t="e">
        <f t="shared" ref="F244" si="60">F230</f>
        <v>#REF!</v>
      </c>
    </row>
    <row r="245" spans="1:25" s="1" customFormat="1" x14ac:dyDescent="0.2">
      <c r="A245" s="3" t="s">
        <v>5</v>
      </c>
      <c r="B245" s="137" t="e">
        <f t="shared" ref="B245:E247" si="61">B223</f>
        <v>#REF!</v>
      </c>
      <c r="C245" s="136" t="e">
        <f t="shared" si="61"/>
        <v>#REF!</v>
      </c>
      <c r="D245" s="136" t="e">
        <f t="shared" si="61"/>
        <v>#REF!</v>
      </c>
      <c r="E245" s="96" t="e">
        <f t="shared" si="61"/>
        <v>#REF!</v>
      </c>
      <c r="F245" s="139" t="e">
        <f t="shared" ref="F245" si="62">F223</f>
        <v>#REF!</v>
      </c>
    </row>
    <row r="246" spans="1:25" x14ac:dyDescent="0.2">
      <c r="A246" s="3" t="s">
        <v>6</v>
      </c>
      <c r="B246" s="137" t="e">
        <f t="shared" si="61"/>
        <v>#REF!</v>
      </c>
      <c r="C246" s="136" t="e">
        <f t="shared" si="61"/>
        <v>#REF!</v>
      </c>
      <c r="D246" s="136" t="e">
        <f t="shared" si="61"/>
        <v>#REF!</v>
      </c>
      <c r="E246" s="96" t="e">
        <f t="shared" si="61"/>
        <v>#REF!</v>
      </c>
      <c r="F246" s="139" t="e">
        <f t="shared" ref="F246" si="63">F224</f>
        <v>#REF!</v>
      </c>
    </row>
    <row r="247" spans="1:25" x14ac:dyDescent="0.2">
      <c r="A247" s="3" t="s">
        <v>17</v>
      </c>
      <c r="B247" s="137" t="e">
        <f t="shared" si="61"/>
        <v>#REF!</v>
      </c>
      <c r="C247" s="136" t="e">
        <f t="shared" si="61"/>
        <v>#REF!</v>
      </c>
      <c r="D247" s="136" t="e">
        <f t="shared" si="61"/>
        <v>#REF!</v>
      </c>
      <c r="E247" s="96" t="e">
        <f t="shared" si="61"/>
        <v>#REF!</v>
      </c>
      <c r="F247" s="139" t="e">
        <f t="shared" ref="F247" si="64">F225</f>
        <v>#REF!</v>
      </c>
    </row>
    <row r="248" spans="1:25" ht="6" customHeight="1" x14ac:dyDescent="0.2">
      <c r="A248" s="3"/>
      <c r="B248" s="138"/>
      <c r="C248" s="134"/>
      <c r="D248" s="134"/>
      <c r="E248" s="146"/>
      <c r="F248" s="143"/>
    </row>
    <row r="249" spans="1:25" ht="14.1" customHeight="1" thickBot="1" x14ac:dyDescent="0.25">
      <c r="A249" s="4" t="s">
        <v>18</v>
      </c>
      <c r="B249" s="140" t="e">
        <f>SUM(B242:B248)</f>
        <v>#REF!</v>
      </c>
      <c r="C249" s="16" t="e">
        <f>SUM(C242:C248)</f>
        <v>#REF!</v>
      </c>
      <c r="D249" s="16" t="e">
        <f>SUM(D242:D248)</f>
        <v>#REF!</v>
      </c>
      <c r="E249" s="100" t="e">
        <f>SUM(E242:E248)</f>
        <v>#REF!</v>
      </c>
      <c r="F249" s="17" t="e">
        <f t="shared" ref="F249" si="65">SUM(F242:F248)</f>
        <v>#REF!</v>
      </c>
    </row>
    <row r="250" spans="1:25" ht="6" customHeight="1" thickTop="1" thickBot="1" x14ac:dyDescent="0.25">
      <c r="A250" s="131"/>
      <c r="B250" s="18"/>
      <c r="C250" s="157"/>
      <c r="D250" s="157"/>
      <c r="E250" s="19"/>
      <c r="F250" s="116"/>
    </row>
    <row r="251" spans="1:25" x14ac:dyDescent="0.2">
      <c r="A251" s="1"/>
    </row>
    <row r="252" spans="1:25" x14ac:dyDescent="0.2">
      <c r="A252" s="46" t="s">
        <v>118</v>
      </c>
    </row>
    <row r="253" spans="1:25" x14ac:dyDescent="0.2">
      <c r="A253" s="1"/>
    </row>
    <row r="254" spans="1:25" ht="12.75" customHeight="1" x14ac:dyDescent="0.2">
      <c r="A254" s="765" t="s">
        <v>92</v>
      </c>
      <c r="B254" s="765"/>
      <c r="C254" s="765"/>
      <c r="D254" s="765"/>
      <c r="E254" s="765"/>
      <c r="F254" s="765"/>
      <c r="G254" s="765"/>
      <c r="H254" s="765"/>
      <c r="I254" s="765"/>
      <c r="J254" s="765"/>
      <c r="K254" s="765"/>
      <c r="L254" s="765"/>
      <c r="M254" s="765"/>
      <c r="N254" s="765"/>
      <c r="O254" s="765"/>
      <c r="P254" s="765"/>
      <c r="Q254" s="765"/>
      <c r="R254" s="765"/>
      <c r="S254" s="765"/>
      <c r="T254" s="765"/>
      <c r="U254" s="765"/>
      <c r="V254" s="765"/>
      <c r="W254" s="765"/>
      <c r="X254" s="765"/>
      <c r="Y254" s="765"/>
    </row>
    <row r="255" spans="1:25" ht="12.75" customHeight="1" x14ac:dyDescent="0.2">
      <c r="A255" s="765" t="s">
        <v>131</v>
      </c>
      <c r="B255" s="765"/>
      <c r="C255" s="765"/>
      <c r="D255" s="765"/>
      <c r="E255" s="765"/>
      <c r="F255" s="765"/>
      <c r="G255" s="765"/>
      <c r="H255" s="765"/>
      <c r="I255" s="765"/>
      <c r="J255" s="765"/>
      <c r="K255" s="765"/>
      <c r="L255" s="765"/>
      <c r="M255" s="765"/>
      <c r="N255" s="765"/>
      <c r="O255" s="765"/>
      <c r="P255" s="765"/>
      <c r="Q255" s="765"/>
      <c r="R255" s="765"/>
      <c r="S255" s="765"/>
      <c r="T255" s="765"/>
      <c r="U255" s="765"/>
      <c r="V255" s="765"/>
      <c r="W255" s="765"/>
      <c r="X255" s="765"/>
      <c r="Y255" s="765"/>
    </row>
    <row r="256" spans="1:25" ht="12.75" customHeight="1" x14ac:dyDescent="0.2">
      <c r="A256" s="765" t="s">
        <v>94</v>
      </c>
      <c r="B256" s="765"/>
      <c r="C256" s="765"/>
      <c r="D256" s="765"/>
      <c r="E256" s="765"/>
      <c r="F256" s="765"/>
      <c r="G256" s="765"/>
      <c r="H256" s="765"/>
      <c r="I256" s="765"/>
      <c r="J256" s="765"/>
      <c r="K256" s="765"/>
      <c r="L256" s="765"/>
      <c r="M256" s="765"/>
      <c r="N256" s="765"/>
      <c r="O256" s="765"/>
      <c r="P256" s="765"/>
      <c r="Q256" s="765"/>
      <c r="R256" s="765"/>
      <c r="S256" s="765"/>
      <c r="T256" s="765"/>
      <c r="U256" s="765"/>
      <c r="V256" s="765"/>
      <c r="W256" s="765"/>
      <c r="X256" s="765"/>
      <c r="Y256" s="765"/>
    </row>
    <row r="257" spans="1:25" ht="12.75" customHeight="1" x14ac:dyDescent="0.2">
      <c r="A257" s="764" t="s">
        <v>73</v>
      </c>
      <c r="B257" s="764"/>
      <c r="C257" s="764"/>
      <c r="D257" s="764"/>
      <c r="E257" s="764"/>
      <c r="F257" s="764"/>
      <c r="G257" s="764"/>
      <c r="H257" s="764"/>
      <c r="I257" s="764"/>
      <c r="J257" s="764"/>
      <c r="K257" s="764"/>
      <c r="L257" s="764"/>
      <c r="M257" s="764"/>
      <c r="N257" s="764"/>
      <c r="O257" s="764"/>
      <c r="P257" s="764"/>
      <c r="Q257" s="764"/>
      <c r="R257" s="764"/>
      <c r="S257" s="764"/>
      <c r="T257" s="764"/>
      <c r="U257" s="764"/>
      <c r="V257" s="764"/>
      <c r="W257" s="764"/>
      <c r="X257" s="764"/>
      <c r="Y257" s="764"/>
    </row>
    <row r="258" spans="1:25" x14ac:dyDescent="0.2">
      <c r="A258" s="37"/>
      <c r="B258" s="37"/>
      <c r="C258" s="37"/>
      <c r="D258" s="37"/>
      <c r="E258" s="37"/>
      <c r="F258" s="152" t="s">
        <v>132</v>
      </c>
      <c r="G258" s="37"/>
      <c r="H258" s="37"/>
      <c r="I258" s="37"/>
      <c r="J258" s="37"/>
      <c r="K258" s="37"/>
      <c r="L258" s="37"/>
      <c r="M258" s="37"/>
      <c r="N258" s="37"/>
      <c r="O258" s="37"/>
      <c r="P258" s="37"/>
      <c r="Q258" s="37"/>
      <c r="R258" s="37"/>
      <c r="S258" s="37"/>
      <c r="T258" s="37"/>
      <c r="U258" s="37"/>
      <c r="V258" s="37"/>
      <c r="W258" s="37"/>
      <c r="X258" s="37"/>
      <c r="Y258" s="37"/>
    </row>
    <row r="259" spans="1:25" ht="18" customHeight="1" x14ac:dyDescent="0.25">
      <c r="A259" s="757" t="s">
        <v>0</v>
      </c>
      <c r="B259" s="757"/>
      <c r="C259" s="757"/>
      <c r="D259" s="757"/>
      <c r="E259" s="757"/>
      <c r="F259" s="757"/>
      <c r="G259" s="10"/>
      <c r="H259" s="10"/>
      <c r="I259" s="10"/>
      <c r="J259" s="10"/>
      <c r="K259" s="10"/>
      <c r="L259" s="10"/>
      <c r="M259" s="10"/>
      <c r="N259" s="10"/>
      <c r="O259" s="10"/>
      <c r="P259" s="10"/>
      <c r="Q259" s="10"/>
      <c r="R259" s="10"/>
      <c r="S259" s="10"/>
      <c r="T259" s="10"/>
      <c r="U259" s="10"/>
      <c r="V259" s="10"/>
      <c r="W259" s="10"/>
      <c r="X259" s="10"/>
      <c r="Y259" s="10"/>
    </row>
    <row r="260" spans="1:25" ht="18" customHeight="1" x14ac:dyDescent="0.25">
      <c r="A260" s="757" t="s">
        <v>137</v>
      </c>
      <c r="B260" s="757"/>
      <c r="C260" s="757"/>
      <c r="D260" s="757"/>
      <c r="E260" s="757"/>
      <c r="F260" s="757"/>
      <c r="G260" s="10"/>
      <c r="H260" s="10"/>
      <c r="I260" s="10"/>
      <c r="J260" s="10"/>
      <c r="K260" s="10"/>
      <c r="L260" s="10"/>
      <c r="M260" s="10"/>
      <c r="N260" s="10"/>
      <c r="O260" s="10"/>
      <c r="P260" s="10"/>
      <c r="Q260" s="10"/>
      <c r="R260" s="10"/>
      <c r="S260" s="10"/>
      <c r="T260" s="10"/>
      <c r="U260" s="10"/>
      <c r="V260" s="10"/>
      <c r="W260" s="10"/>
      <c r="X260" s="10"/>
      <c r="Y260" s="10"/>
    </row>
    <row r="261" spans="1:25" ht="18" customHeight="1" x14ac:dyDescent="0.25">
      <c r="A261" s="757" t="s">
        <v>138</v>
      </c>
      <c r="B261" s="757"/>
      <c r="C261" s="757"/>
      <c r="D261" s="757"/>
      <c r="E261" s="757"/>
      <c r="F261" s="757"/>
      <c r="G261" s="10"/>
      <c r="H261" s="10"/>
      <c r="I261" s="10"/>
      <c r="J261" s="10"/>
      <c r="K261" s="10"/>
      <c r="L261" s="10"/>
      <c r="M261" s="10"/>
      <c r="N261" s="10"/>
      <c r="O261" s="10"/>
      <c r="P261" s="10"/>
      <c r="Q261" s="10"/>
      <c r="R261" s="10"/>
      <c r="S261" s="10"/>
      <c r="T261" s="10"/>
      <c r="U261" s="10"/>
      <c r="V261" s="10"/>
      <c r="W261" s="10"/>
      <c r="X261" s="10"/>
      <c r="Y261" s="10"/>
    </row>
    <row r="262" spans="1:25" ht="18" x14ac:dyDescent="0.25">
      <c r="A262" s="757" t="s">
        <v>135</v>
      </c>
      <c r="B262" s="757"/>
      <c r="C262" s="757"/>
      <c r="D262" s="757"/>
      <c r="E262" s="757"/>
      <c r="F262" s="757"/>
      <c r="G262" s="10"/>
      <c r="H262" s="10"/>
      <c r="I262" s="10"/>
      <c r="J262" s="10"/>
      <c r="K262" s="10"/>
      <c r="L262" s="10"/>
      <c r="M262" s="10"/>
      <c r="N262" s="10"/>
      <c r="O262" s="10"/>
      <c r="P262" s="10"/>
      <c r="Q262" s="10"/>
      <c r="R262" s="10"/>
      <c r="S262" s="10"/>
      <c r="T262" s="10"/>
      <c r="U262" s="10"/>
      <c r="V262" s="10"/>
      <c r="W262" s="10"/>
      <c r="X262" s="10"/>
      <c r="Y262" s="10"/>
    </row>
    <row r="263" spans="1:25" x14ac:dyDescent="0.2">
      <c r="A263" s="779" t="s">
        <v>20</v>
      </c>
      <c r="B263" s="779"/>
      <c r="C263" s="779"/>
      <c r="D263" s="779"/>
      <c r="E263" s="779"/>
      <c r="F263" s="779"/>
    </row>
    <row r="264" spans="1:25" ht="12" customHeight="1" thickBot="1" x14ac:dyDescent="0.25"/>
    <row r="265" spans="1:25" ht="42" customHeight="1" thickBot="1" x14ac:dyDescent="0.3">
      <c r="A265" s="23" t="s">
        <v>35</v>
      </c>
      <c r="B265" s="776" t="s">
        <v>116</v>
      </c>
      <c r="C265" s="777"/>
      <c r="D265" s="777"/>
      <c r="E265" s="777"/>
      <c r="F265" s="778"/>
    </row>
    <row r="266" spans="1:25" ht="16.5" thickBot="1" x14ac:dyDescent="0.3">
      <c r="A266" s="53" t="s">
        <v>21</v>
      </c>
      <c r="B266" s="249" t="s">
        <v>28</v>
      </c>
      <c r="C266" s="153" t="s">
        <v>29</v>
      </c>
      <c r="D266" s="153" t="s">
        <v>30</v>
      </c>
      <c r="E266" s="153" t="s">
        <v>31</v>
      </c>
      <c r="F266" s="158" t="s">
        <v>32</v>
      </c>
    </row>
    <row r="267" spans="1:25" ht="6" customHeight="1" x14ac:dyDescent="0.2">
      <c r="A267" s="54"/>
      <c r="B267" s="250"/>
      <c r="C267" s="59"/>
      <c r="D267" s="59"/>
      <c r="E267" s="59"/>
      <c r="F267" s="159"/>
    </row>
    <row r="268" spans="1:25" x14ac:dyDescent="0.2">
      <c r="A268" s="11" t="s">
        <v>1</v>
      </c>
      <c r="B268" s="275" t="e">
        <f t="shared" ref="B268:F268" si="66">B143+B211</f>
        <v>#REF!</v>
      </c>
      <c r="C268" s="273" t="e">
        <f t="shared" si="66"/>
        <v>#REF!</v>
      </c>
      <c r="D268" s="273" t="e">
        <f t="shared" si="66"/>
        <v>#REF!</v>
      </c>
      <c r="E268" s="273" t="e">
        <f t="shared" si="66"/>
        <v>#REF!</v>
      </c>
      <c r="F268" s="160" t="e">
        <f t="shared" si="66"/>
        <v>#REF!</v>
      </c>
    </row>
    <row r="269" spans="1:25" x14ac:dyDescent="0.2">
      <c r="A269" s="11" t="s">
        <v>2</v>
      </c>
      <c r="B269" s="39" t="e">
        <f t="shared" ref="B269:F269" si="67">B144+B212</f>
        <v>#REF!</v>
      </c>
      <c r="C269" s="41" t="e">
        <f t="shared" si="67"/>
        <v>#REF!</v>
      </c>
      <c r="D269" s="41" t="e">
        <f t="shared" si="67"/>
        <v>#REF!</v>
      </c>
      <c r="E269" s="41" t="e">
        <f t="shared" si="67"/>
        <v>#REF!</v>
      </c>
      <c r="F269" s="93" t="e">
        <f t="shared" si="67"/>
        <v>#REF!</v>
      </c>
    </row>
    <row r="270" spans="1:25" x14ac:dyDescent="0.2">
      <c r="A270" s="38" t="s">
        <v>108</v>
      </c>
      <c r="B270" s="39" t="e">
        <f t="shared" ref="B270:F270" si="68">B145+B213</f>
        <v>#REF!</v>
      </c>
      <c r="C270" s="41" t="e">
        <f t="shared" si="68"/>
        <v>#REF!</v>
      </c>
      <c r="D270" s="41" t="e">
        <f t="shared" si="68"/>
        <v>#REF!</v>
      </c>
      <c r="E270" s="41" t="e">
        <f t="shared" si="68"/>
        <v>#REF!</v>
      </c>
      <c r="F270" s="93" t="e">
        <f t="shared" si="68"/>
        <v>#REF!</v>
      </c>
    </row>
    <row r="271" spans="1:25" x14ac:dyDescent="0.2">
      <c r="A271" s="38" t="s">
        <v>104</v>
      </c>
      <c r="B271" s="177" t="e">
        <f t="shared" ref="B271:F271" si="69">B146+B213</f>
        <v>#REF!</v>
      </c>
      <c r="C271" s="123" t="e">
        <f t="shared" si="69"/>
        <v>#REF!</v>
      </c>
      <c r="D271" s="123" t="e">
        <f t="shared" si="69"/>
        <v>#REF!</v>
      </c>
      <c r="E271" s="123" t="e">
        <f t="shared" si="69"/>
        <v>#REF!</v>
      </c>
      <c r="F271" s="161" t="e">
        <f t="shared" si="69"/>
        <v>#REF!</v>
      </c>
    </row>
    <row r="272" spans="1:25" x14ac:dyDescent="0.2">
      <c r="A272" s="38" t="s">
        <v>105</v>
      </c>
      <c r="B272" s="177" t="e">
        <f t="shared" ref="B272:F272" si="70">B147+B214</f>
        <v>#REF!</v>
      </c>
      <c r="C272" s="123" t="e">
        <f t="shared" si="70"/>
        <v>#REF!</v>
      </c>
      <c r="D272" s="123" t="e">
        <f t="shared" si="70"/>
        <v>#REF!</v>
      </c>
      <c r="E272" s="123" t="e">
        <f t="shared" si="70"/>
        <v>#REF!</v>
      </c>
      <c r="F272" s="161" t="e">
        <f t="shared" si="70"/>
        <v>#REF!</v>
      </c>
    </row>
    <row r="273" spans="1:6" x14ac:dyDescent="0.2">
      <c r="A273" s="11" t="s">
        <v>41</v>
      </c>
      <c r="B273" s="39" t="e">
        <f t="shared" ref="B273:F273" si="71">B148+B216</f>
        <v>#REF!</v>
      </c>
      <c r="C273" s="41" t="e">
        <f t="shared" si="71"/>
        <v>#REF!</v>
      </c>
      <c r="D273" s="41" t="e">
        <f t="shared" si="71"/>
        <v>#REF!</v>
      </c>
      <c r="E273" s="41" t="e">
        <f t="shared" si="71"/>
        <v>#REF!</v>
      </c>
      <c r="F273" s="93" t="e">
        <f t="shared" si="71"/>
        <v>#REF!</v>
      </c>
    </row>
    <row r="274" spans="1:6" ht="6" customHeight="1" x14ac:dyDescent="0.2">
      <c r="A274" s="55"/>
      <c r="B274" s="40">
        <f t="shared" ref="B274:F274" si="72">B149+B217</f>
        <v>0</v>
      </c>
      <c r="C274" s="154">
        <f t="shared" si="72"/>
        <v>0</v>
      </c>
      <c r="D274" s="154">
        <f t="shared" si="72"/>
        <v>0</v>
      </c>
      <c r="E274" s="154">
        <f t="shared" si="72"/>
        <v>0</v>
      </c>
      <c r="F274" s="162">
        <f t="shared" si="72"/>
        <v>0</v>
      </c>
    </row>
    <row r="275" spans="1:6" s="1" customFormat="1" ht="14.1" customHeight="1" x14ac:dyDescent="0.2">
      <c r="A275" s="12" t="s">
        <v>3</v>
      </c>
      <c r="B275" s="149" t="e">
        <f t="shared" ref="B275:F275" si="73">B150+B218</f>
        <v>#REF!</v>
      </c>
      <c r="C275" s="119" t="e">
        <f t="shared" si="73"/>
        <v>#REF!</v>
      </c>
      <c r="D275" s="119" t="e">
        <f t="shared" si="73"/>
        <v>#REF!</v>
      </c>
      <c r="E275" s="119" t="e">
        <f t="shared" si="73"/>
        <v>#REF!</v>
      </c>
      <c r="F275" s="163" t="e">
        <f t="shared" si="73"/>
        <v>#REF!</v>
      </c>
    </row>
    <row r="276" spans="1:6" ht="6" customHeight="1" x14ac:dyDescent="0.2">
      <c r="A276" s="11"/>
      <c r="B276" s="40">
        <f t="shared" ref="B276:F276" si="74">B151+B219</f>
        <v>0</v>
      </c>
      <c r="C276" s="154">
        <f t="shared" si="74"/>
        <v>0</v>
      </c>
      <c r="D276" s="154">
        <f t="shared" si="74"/>
        <v>0</v>
      </c>
      <c r="E276" s="154">
        <f t="shared" si="74"/>
        <v>0</v>
      </c>
      <c r="F276" s="162">
        <f t="shared" si="74"/>
        <v>0</v>
      </c>
    </row>
    <row r="277" spans="1:6" x14ac:dyDescent="0.2">
      <c r="A277" s="11" t="s">
        <v>4</v>
      </c>
      <c r="B277" s="39" t="e">
        <f t="shared" ref="B277:F277" si="75">B152+B220</f>
        <v>#REF!</v>
      </c>
      <c r="C277" s="41" t="e">
        <f t="shared" si="75"/>
        <v>#REF!</v>
      </c>
      <c r="D277" s="41" t="e">
        <f t="shared" si="75"/>
        <v>#REF!</v>
      </c>
      <c r="E277" s="41" t="e">
        <f t="shared" si="75"/>
        <v>#REF!</v>
      </c>
      <c r="F277" s="93" t="e">
        <f t="shared" si="75"/>
        <v>#REF!</v>
      </c>
    </row>
    <row r="278" spans="1:6" x14ac:dyDescent="0.2">
      <c r="A278" s="11" t="s">
        <v>10</v>
      </c>
      <c r="B278" s="39" t="e">
        <f t="shared" ref="B278:F278" si="76">B153+B221</f>
        <v>#REF!</v>
      </c>
      <c r="C278" s="41" t="e">
        <f t="shared" si="76"/>
        <v>#REF!</v>
      </c>
      <c r="D278" s="41" t="e">
        <f t="shared" si="76"/>
        <v>#REF!</v>
      </c>
      <c r="E278" s="41" t="e">
        <f t="shared" si="76"/>
        <v>#REF!</v>
      </c>
      <c r="F278" s="93" t="e">
        <f t="shared" si="76"/>
        <v>#REF!</v>
      </c>
    </row>
    <row r="279" spans="1:6" x14ac:dyDescent="0.2">
      <c r="A279" s="38" t="s">
        <v>108</v>
      </c>
      <c r="B279" s="39" t="e">
        <f t="shared" ref="B279:F279" si="77">B154+B222</f>
        <v>#REF!</v>
      </c>
      <c r="C279" s="41" t="e">
        <f t="shared" si="77"/>
        <v>#REF!</v>
      </c>
      <c r="D279" s="41" t="e">
        <f t="shared" si="77"/>
        <v>#REF!</v>
      </c>
      <c r="E279" s="41" t="e">
        <f t="shared" si="77"/>
        <v>#REF!</v>
      </c>
      <c r="F279" s="93" t="e">
        <f t="shared" si="77"/>
        <v>#REF!</v>
      </c>
    </row>
    <row r="280" spans="1:6" x14ac:dyDescent="0.2">
      <c r="A280" s="11" t="s">
        <v>5</v>
      </c>
      <c r="B280" s="39" t="e">
        <f t="shared" ref="B280:F280" si="78">B155+B223</f>
        <v>#REF!</v>
      </c>
      <c r="C280" s="41" t="e">
        <f t="shared" si="78"/>
        <v>#REF!</v>
      </c>
      <c r="D280" s="41" t="e">
        <f t="shared" si="78"/>
        <v>#REF!</v>
      </c>
      <c r="E280" s="41" t="e">
        <f t="shared" si="78"/>
        <v>#REF!</v>
      </c>
      <c r="F280" s="93" t="e">
        <f t="shared" si="78"/>
        <v>#REF!</v>
      </c>
    </row>
    <row r="281" spans="1:6" x14ac:dyDescent="0.2">
      <c r="A281" s="11" t="s">
        <v>6</v>
      </c>
      <c r="B281" s="39" t="e">
        <f t="shared" ref="B281:F281" si="79">B156+B224</f>
        <v>#REF!</v>
      </c>
      <c r="C281" s="41" t="e">
        <f t="shared" si="79"/>
        <v>#REF!</v>
      </c>
      <c r="D281" s="41" t="e">
        <f t="shared" si="79"/>
        <v>#REF!</v>
      </c>
      <c r="E281" s="41" t="e">
        <f t="shared" si="79"/>
        <v>#REF!</v>
      </c>
      <c r="F281" s="93" t="e">
        <f t="shared" si="79"/>
        <v>#REF!</v>
      </c>
    </row>
    <row r="282" spans="1:6" x14ac:dyDescent="0.2">
      <c r="A282" s="11" t="s">
        <v>17</v>
      </c>
      <c r="B282" s="39" t="e">
        <f t="shared" ref="B282:F282" si="80">B157+B225</f>
        <v>#REF!</v>
      </c>
      <c r="C282" s="41" t="e">
        <f t="shared" si="80"/>
        <v>#REF!</v>
      </c>
      <c r="D282" s="41" t="e">
        <f t="shared" si="80"/>
        <v>#REF!</v>
      </c>
      <c r="E282" s="41" t="e">
        <f t="shared" si="80"/>
        <v>#REF!</v>
      </c>
      <c r="F282" s="93" t="e">
        <f t="shared" si="80"/>
        <v>#REF!</v>
      </c>
    </row>
    <row r="283" spans="1:6" ht="6" customHeight="1" x14ac:dyDescent="0.2">
      <c r="A283" s="55"/>
      <c r="B283" s="40">
        <f t="shared" ref="B283:F283" si="81">B158+B226</f>
        <v>0</v>
      </c>
      <c r="C283" s="154">
        <f t="shared" si="81"/>
        <v>0</v>
      </c>
      <c r="D283" s="154">
        <f t="shared" si="81"/>
        <v>0</v>
      </c>
      <c r="E283" s="154">
        <f t="shared" si="81"/>
        <v>0</v>
      </c>
      <c r="F283" s="162">
        <f t="shared" si="81"/>
        <v>0</v>
      </c>
    </row>
    <row r="284" spans="1:6" s="1" customFormat="1" ht="14.1" customHeight="1" x14ac:dyDescent="0.2">
      <c r="A284" s="12" t="s">
        <v>7</v>
      </c>
      <c r="B284" s="178" t="e">
        <f t="shared" ref="B284:F284" si="82">B159+B227</f>
        <v>#REF!</v>
      </c>
      <c r="C284" s="120" t="e">
        <f t="shared" si="82"/>
        <v>#REF!</v>
      </c>
      <c r="D284" s="120" t="e">
        <f t="shared" si="82"/>
        <v>#REF!</v>
      </c>
      <c r="E284" s="120" t="e">
        <f t="shared" si="82"/>
        <v>#REF!</v>
      </c>
      <c r="F284" s="164" t="e">
        <f t="shared" si="82"/>
        <v>#REF!</v>
      </c>
    </row>
    <row r="285" spans="1:6" ht="6" customHeight="1" x14ac:dyDescent="0.2">
      <c r="A285" s="11"/>
      <c r="B285" s="39">
        <f t="shared" ref="B285:F285" si="83">B160+B228</f>
        <v>0</v>
      </c>
      <c r="C285" s="41">
        <f t="shared" si="83"/>
        <v>0</v>
      </c>
      <c r="D285" s="41">
        <f t="shared" si="83"/>
        <v>0</v>
      </c>
      <c r="E285" s="41">
        <f t="shared" si="83"/>
        <v>0</v>
      </c>
      <c r="F285" s="93">
        <f t="shared" si="83"/>
        <v>0</v>
      </c>
    </row>
    <row r="286" spans="1:6" x14ac:dyDescent="0.2">
      <c r="A286" s="55" t="s">
        <v>14</v>
      </c>
      <c r="B286" s="39" t="e">
        <f t="shared" ref="B286:F286" si="84">B161+B229</f>
        <v>#REF!</v>
      </c>
      <c r="C286" s="41" t="e">
        <f t="shared" si="84"/>
        <v>#REF!</v>
      </c>
      <c r="D286" s="41" t="e">
        <f t="shared" si="84"/>
        <v>#REF!</v>
      </c>
      <c r="E286" s="41" t="e">
        <f t="shared" si="84"/>
        <v>#REF!</v>
      </c>
      <c r="F286" s="93" t="e">
        <f t="shared" si="84"/>
        <v>#REF!</v>
      </c>
    </row>
    <row r="287" spans="1:6" x14ac:dyDescent="0.2">
      <c r="A287" s="55" t="s">
        <v>11</v>
      </c>
      <c r="B287" s="39" t="e">
        <f t="shared" ref="B287:F287" si="85">B162+B230</f>
        <v>#REF!</v>
      </c>
      <c r="C287" s="41" t="e">
        <f t="shared" si="85"/>
        <v>#REF!</v>
      </c>
      <c r="D287" s="41" t="e">
        <f t="shared" si="85"/>
        <v>#REF!</v>
      </c>
      <c r="E287" s="41" t="e">
        <f t="shared" si="85"/>
        <v>#REF!</v>
      </c>
      <c r="F287" s="93" t="e">
        <f t="shared" si="85"/>
        <v>#REF!</v>
      </c>
    </row>
    <row r="288" spans="1:6" ht="6" customHeight="1" x14ac:dyDescent="0.2">
      <c r="A288" s="55"/>
      <c r="B288" s="40">
        <f t="shared" ref="B288:F288" si="86">B163+B231</f>
        <v>0</v>
      </c>
      <c r="C288" s="154">
        <f t="shared" si="86"/>
        <v>0</v>
      </c>
      <c r="D288" s="154">
        <f t="shared" si="86"/>
        <v>0</v>
      </c>
      <c r="E288" s="154">
        <f t="shared" si="86"/>
        <v>0</v>
      </c>
      <c r="F288" s="162">
        <f t="shared" si="86"/>
        <v>0</v>
      </c>
    </row>
    <row r="289" spans="1:6" x14ac:dyDescent="0.2">
      <c r="A289" s="55" t="s">
        <v>15</v>
      </c>
      <c r="B289" s="39" t="e">
        <f t="shared" ref="B289:F289" si="87">B164+B232</f>
        <v>#REF!</v>
      </c>
      <c r="C289" s="41" t="e">
        <f t="shared" si="87"/>
        <v>#REF!</v>
      </c>
      <c r="D289" s="41" t="e">
        <f t="shared" si="87"/>
        <v>#REF!</v>
      </c>
      <c r="E289" s="41" t="e">
        <f t="shared" si="87"/>
        <v>#REF!</v>
      </c>
      <c r="F289" s="93" t="e">
        <f t="shared" si="87"/>
        <v>#REF!</v>
      </c>
    </row>
    <row r="290" spans="1:6" x14ac:dyDescent="0.2">
      <c r="A290" s="38" t="s">
        <v>107</v>
      </c>
      <c r="B290" s="39">
        <f t="shared" ref="B290:F290" si="88">B165+B233</f>
        <v>0</v>
      </c>
      <c r="C290" s="41">
        <f t="shared" si="88"/>
        <v>0</v>
      </c>
      <c r="D290" s="41">
        <f t="shared" si="88"/>
        <v>0</v>
      </c>
      <c r="E290" s="41">
        <f t="shared" si="88"/>
        <v>0</v>
      </c>
      <c r="F290" s="93">
        <f t="shared" si="88"/>
        <v>0</v>
      </c>
    </row>
    <row r="291" spans="1:6" x14ac:dyDescent="0.2">
      <c r="A291" s="38" t="s">
        <v>79</v>
      </c>
      <c r="B291" s="39" t="e">
        <f t="shared" ref="B291:F291" si="89">B166+B234</f>
        <v>#REF!</v>
      </c>
      <c r="C291" s="41" t="e">
        <f t="shared" si="89"/>
        <v>#REF!</v>
      </c>
      <c r="D291" s="41" t="e">
        <f t="shared" si="89"/>
        <v>#REF!</v>
      </c>
      <c r="E291" s="41" t="e">
        <f t="shared" si="89"/>
        <v>#REF!</v>
      </c>
      <c r="F291" s="93" t="e">
        <f t="shared" si="89"/>
        <v>#REF!</v>
      </c>
    </row>
    <row r="292" spans="1:6" ht="6" customHeight="1" x14ac:dyDescent="0.2">
      <c r="A292" s="55"/>
      <c r="B292" s="40"/>
      <c r="C292" s="154"/>
      <c r="D292" s="154"/>
      <c r="E292" s="154"/>
      <c r="F292" s="162"/>
    </row>
    <row r="293" spans="1:6" ht="12.75" customHeight="1" x14ac:dyDescent="0.2">
      <c r="A293" s="12" t="s">
        <v>15</v>
      </c>
      <c r="B293" s="39"/>
      <c r="C293" s="41"/>
      <c r="D293" s="41"/>
      <c r="E293" s="41"/>
      <c r="F293" s="93"/>
    </row>
    <row r="294" spans="1:6" s="1" customFormat="1" ht="14.1" customHeight="1" thickBot="1" x14ac:dyDescent="0.25">
      <c r="A294" s="12" t="s">
        <v>80</v>
      </c>
      <c r="B294" s="182" t="e">
        <f t="shared" ref="B294:F294" si="90">B169+B237</f>
        <v>#REF!</v>
      </c>
      <c r="C294" s="43" t="e">
        <f t="shared" si="90"/>
        <v>#REF!</v>
      </c>
      <c r="D294" s="43" t="e">
        <f t="shared" si="90"/>
        <v>#REF!</v>
      </c>
      <c r="E294" s="43" t="e">
        <f t="shared" si="90"/>
        <v>#REF!</v>
      </c>
      <c r="F294" s="94" t="e">
        <f t="shared" si="90"/>
        <v>#REF!</v>
      </c>
    </row>
    <row r="295" spans="1:6" ht="6" customHeight="1" thickTop="1" x14ac:dyDescent="0.2">
      <c r="A295" s="11"/>
      <c r="B295" s="179"/>
      <c r="C295" s="121"/>
      <c r="D295" s="121"/>
      <c r="E295" s="121"/>
      <c r="F295" s="165"/>
    </row>
    <row r="296" spans="1:6" x14ac:dyDescent="0.2">
      <c r="A296" s="55" t="s">
        <v>16</v>
      </c>
      <c r="B296" s="276" t="e">
        <f>ROUND(B294/(B$46/1000),2)+0.005</f>
        <v>#REF!</v>
      </c>
      <c r="C296" s="269" t="e">
        <f>ROUND(C294/(C$46/1000),2)+0</f>
        <v>#REF!</v>
      </c>
      <c r="D296" s="269" t="e">
        <f>ROUND(D294/(D$46/1000),2)+0.005</f>
        <v>#REF!</v>
      </c>
      <c r="E296" s="269" t="e">
        <f>ROUND(E294/(E$46/1000),2)+0</f>
        <v>#REF!</v>
      </c>
      <c r="F296" s="95" t="e">
        <f>ROUND(F294/(F$46/1000),2)-0</f>
        <v>#REF!</v>
      </c>
    </row>
    <row r="297" spans="1:6" hidden="1" x14ac:dyDescent="0.2">
      <c r="A297" s="55" t="s">
        <v>42</v>
      </c>
      <c r="B297" s="277" t="e">
        <f>ROUND(((B296-#REF!)/#REF!),2)</f>
        <v>#REF!</v>
      </c>
      <c r="C297" s="270" t="e">
        <f>ROUND(((C296-#REF!)/#REF!),2)</f>
        <v>#REF!</v>
      </c>
      <c r="D297" s="270" t="e">
        <f>ROUND(((D296-#REF!)/#REF!),2)</f>
        <v>#REF!</v>
      </c>
      <c r="E297" s="270" t="e">
        <f>ROUND(((E296-#REF!)/#REF!),2)</f>
        <v>#REF!</v>
      </c>
      <c r="F297" s="270" t="e">
        <f>ROUND(((F296-#REF!)/#REF!),2)</f>
        <v>#REF!</v>
      </c>
    </row>
    <row r="298" spans="1:6" hidden="1" x14ac:dyDescent="0.2">
      <c r="A298" s="11" t="s">
        <v>43</v>
      </c>
      <c r="B298" s="277" t="e">
        <f>ROUND((B275-#REF!)/#REF!,4)</f>
        <v>#REF!</v>
      </c>
      <c r="C298" s="270" t="e">
        <f>ROUND((C275-#REF!)/#REF!,4)</f>
        <v>#REF!</v>
      </c>
      <c r="D298" s="270" t="e">
        <f>ROUND((D275-#REF!)/#REF!,4)</f>
        <v>#REF!</v>
      </c>
      <c r="E298" s="270" t="e">
        <f>ROUND((E275-#REF!)/#REF!,4)</f>
        <v>#REF!</v>
      </c>
      <c r="F298" s="166" t="e">
        <f>ROUND((F275-(#REF!+#REF!+#REF!+#REF!))/(#REF!+#REF!+#REF!+#REF!),4)</f>
        <v>#REF!</v>
      </c>
    </row>
    <row r="299" spans="1:6" x14ac:dyDescent="0.2">
      <c r="A299" s="56" t="s">
        <v>36</v>
      </c>
      <c r="B299" s="180">
        <v>0.03</v>
      </c>
      <c r="C299" s="61">
        <v>0.03</v>
      </c>
      <c r="D299" s="61">
        <v>0.05</v>
      </c>
      <c r="E299" s="61">
        <v>0.06</v>
      </c>
      <c r="F299" s="62">
        <v>0.04</v>
      </c>
    </row>
    <row r="300" spans="1:6" x14ac:dyDescent="0.2">
      <c r="A300" s="38" t="s">
        <v>122</v>
      </c>
      <c r="B300" s="277" t="e">
        <f t="shared" ref="B300:F300" si="91">ROUND(B277/(B275-B270),4)</f>
        <v>#REF!</v>
      </c>
      <c r="C300" s="270" t="e">
        <f t="shared" si="91"/>
        <v>#REF!</v>
      </c>
      <c r="D300" s="270" t="e">
        <f t="shared" si="91"/>
        <v>#REF!</v>
      </c>
      <c r="E300" s="281" t="e">
        <f t="shared" si="91"/>
        <v>#REF!</v>
      </c>
      <c r="F300" s="261" t="e">
        <f t="shared" si="91"/>
        <v>#REF!</v>
      </c>
    </row>
    <row r="301" spans="1:6" x14ac:dyDescent="0.2">
      <c r="A301" s="38" t="s">
        <v>123</v>
      </c>
      <c r="B301" s="278" t="e">
        <f t="shared" ref="B301:F301" si="92">ROUND(B278/(B275-B270),4)</f>
        <v>#REF!</v>
      </c>
      <c r="C301" s="271" t="e">
        <f t="shared" si="92"/>
        <v>#REF!</v>
      </c>
      <c r="D301" s="271" t="e">
        <f t="shared" si="92"/>
        <v>#REF!</v>
      </c>
      <c r="E301" s="282" t="e">
        <f t="shared" si="92"/>
        <v>#REF!</v>
      </c>
      <c r="F301" s="262" t="e">
        <f t="shared" si="92"/>
        <v>#REF!</v>
      </c>
    </row>
    <row r="302" spans="1:6" x14ac:dyDescent="0.2">
      <c r="A302" s="11" t="s">
        <v>8</v>
      </c>
      <c r="B302" s="277" t="e">
        <f t="shared" ref="B302:F302" si="93">ROUND(B287/B286,4)</f>
        <v>#REF!</v>
      </c>
      <c r="C302" s="270" t="e">
        <f t="shared" si="93"/>
        <v>#REF!</v>
      </c>
      <c r="D302" s="270" t="e">
        <f t="shared" si="93"/>
        <v>#REF!</v>
      </c>
      <c r="E302" s="270" t="e">
        <f t="shared" si="93"/>
        <v>#REF!</v>
      </c>
      <c r="F302" s="166" t="e">
        <f t="shared" si="93"/>
        <v>#REF!</v>
      </c>
    </row>
    <row r="303" spans="1:6" ht="6" customHeight="1" x14ac:dyDescent="0.2">
      <c r="A303" s="11"/>
      <c r="B303" s="277"/>
      <c r="C303" s="270"/>
      <c r="D303" s="270"/>
      <c r="E303" s="270"/>
      <c r="F303" s="166"/>
    </row>
    <row r="304" spans="1:6" ht="15.75" hidden="1" x14ac:dyDescent="0.25">
      <c r="A304" s="15" t="s">
        <v>9</v>
      </c>
      <c r="B304" s="277"/>
      <c r="C304" s="270"/>
      <c r="D304" s="270"/>
      <c r="E304" s="270"/>
      <c r="F304" s="166"/>
    </row>
    <row r="305" spans="1:6" ht="6" hidden="1" customHeight="1" x14ac:dyDescent="0.2">
      <c r="A305" s="11"/>
      <c r="B305" s="176"/>
      <c r="C305" s="122"/>
      <c r="D305" s="122"/>
      <c r="E305" s="122"/>
      <c r="F305" s="167"/>
    </row>
    <row r="306" spans="1:6" hidden="1" x14ac:dyDescent="0.2">
      <c r="A306" s="3" t="s">
        <v>12</v>
      </c>
      <c r="B306" s="279" t="e">
        <f t="shared" ref="B306:F306" si="94">B46</f>
        <v>#REF!</v>
      </c>
      <c r="C306" s="272" t="e">
        <f t="shared" si="94"/>
        <v>#REF!</v>
      </c>
      <c r="D306" s="272" t="e">
        <f t="shared" si="94"/>
        <v>#REF!</v>
      </c>
      <c r="E306" s="272" t="e">
        <f t="shared" si="94"/>
        <v>#REF!</v>
      </c>
      <c r="F306" s="168" t="e">
        <f t="shared" si="94"/>
        <v>#REF!</v>
      </c>
    </row>
    <row r="307" spans="1:6" hidden="1" x14ac:dyDescent="0.2">
      <c r="A307" s="64" t="s">
        <v>58</v>
      </c>
      <c r="B307" s="283" t="e">
        <f t="shared" ref="B307:F307" si="95">B47</f>
        <v>#REF!</v>
      </c>
      <c r="C307" s="274" t="e">
        <f t="shared" si="95"/>
        <v>#REF!</v>
      </c>
      <c r="D307" s="274" t="e">
        <f t="shared" si="95"/>
        <v>#REF!</v>
      </c>
      <c r="E307" s="274" t="e">
        <f t="shared" si="95"/>
        <v>#REF!</v>
      </c>
      <c r="F307" s="169" t="e">
        <f t="shared" si="95"/>
        <v>#REF!</v>
      </c>
    </row>
    <row r="308" spans="1:6" hidden="1" x14ac:dyDescent="0.2">
      <c r="A308" s="3" t="s">
        <v>56</v>
      </c>
      <c r="B308" s="283" t="e">
        <f t="shared" ref="B308:F308" si="96">B48</f>
        <v>#REF!</v>
      </c>
      <c r="C308" s="274" t="e">
        <f t="shared" si="96"/>
        <v>#REF!</v>
      </c>
      <c r="D308" s="274" t="e">
        <f t="shared" si="96"/>
        <v>#REF!</v>
      </c>
      <c r="E308" s="274" t="e">
        <f t="shared" si="96"/>
        <v>#REF!</v>
      </c>
      <c r="F308" s="169" t="e">
        <f t="shared" si="96"/>
        <v>#REF!</v>
      </c>
    </row>
    <row r="309" spans="1:6" hidden="1" x14ac:dyDescent="0.2">
      <c r="A309" s="3" t="s">
        <v>57</v>
      </c>
      <c r="B309" s="251" t="e">
        <f t="shared" ref="B309:F309" si="97">B49</f>
        <v>#REF!</v>
      </c>
      <c r="C309" s="155" t="e">
        <f t="shared" si="97"/>
        <v>#REF!</v>
      </c>
      <c r="D309" s="155" t="e">
        <f t="shared" si="97"/>
        <v>#REF!</v>
      </c>
      <c r="E309" s="155" t="e">
        <f t="shared" si="97"/>
        <v>#REF!</v>
      </c>
      <c r="F309" s="170" t="e">
        <f t="shared" si="97"/>
        <v>#REF!</v>
      </c>
    </row>
    <row r="310" spans="1:6" hidden="1" x14ac:dyDescent="0.2">
      <c r="A310" s="151" t="s">
        <v>75</v>
      </c>
      <c r="B310" s="279" t="e">
        <f>B50</f>
        <v>#REF!</v>
      </c>
      <c r="C310" s="272" t="e">
        <f>C50</f>
        <v>#REF!</v>
      </c>
      <c r="D310" s="272" t="e">
        <f>D50</f>
        <v>#REF!</v>
      </c>
      <c r="E310" s="272" t="e">
        <f>E50</f>
        <v>#REF!</v>
      </c>
      <c r="F310" s="168"/>
    </row>
    <row r="311" spans="1:6" ht="6" hidden="1" customHeight="1" x14ac:dyDescent="0.2">
      <c r="A311" s="11"/>
      <c r="B311" s="181"/>
      <c r="C311" s="83"/>
      <c r="D311" s="83"/>
      <c r="E311" s="83"/>
      <c r="F311" s="171"/>
    </row>
    <row r="312" spans="1:6" x14ac:dyDescent="0.2">
      <c r="A312" s="57" t="s">
        <v>18</v>
      </c>
      <c r="B312" s="277"/>
      <c r="C312" s="270"/>
      <c r="D312" s="270"/>
      <c r="E312" s="270"/>
      <c r="F312" s="166"/>
    </row>
    <row r="313" spans="1:6" ht="6" customHeight="1" x14ac:dyDescent="0.2">
      <c r="A313" s="11"/>
      <c r="B313" s="181"/>
      <c r="C313" s="83"/>
      <c r="D313" s="83"/>
      <c r="E313" s="83"/>
      <c r="F313" s="171"/>
    </row>
    <row r="314" spans="1:6" x14ac:dyDescent="0.2">
      <c r="A314" s="55" t="s">
        <v>19</v>
      </c>
      <c r="B314" s="79" t="e">
        <f t="shared" ref="B314:F314" si="98">B289</f>
        <v>#REF!</v>
      </c>
      <c r="C314" s="80" t="e">
        <f t="shared" si="98"/>
        <v>#REF!</v>
      </c>
      <c r="D314" s="80" t="e">
        <f t="shared" si="98"/>
        <v>#REF!</v>
      </c>
      <c r="E314" s="80" t="e">
        <f t="shared" si="98"/>
        <v>#REF!</v>
      </c>
      <c r="F314" s="172" t="e">
        <f t="shared" si="98"/>
        <v>#REF!</v>
      </c>
    </row>
    <row r="315" spans="1:6" x14ac:dyDescent="0.2">
      <c r="A315" s="55" t="s">
        <v>11</v>
      </c>
      <c r="B315" s="39" t="e">
        <f t="shared" ref="B315:F315" si="99">B287</f>
        <v>#REF!</v>
      </c>
      <c r="C315" s="41" t="e">
        <f t="shared" si="99"/>
        <v>#REF!</v>
      </c>
      <c r="D315" s="41" t="e">
        <f t="shared" si="99"/>
        <v>#REF!</v>
      </c>
      <c r="E315" s="41" t="e">
        <f t="shared" si="99"/>
        <v>#REF!</v>
      </c>
      <c r="F315" s="93" t="e">
        <f t="shared" si="99"/>
        <v>#REF!</v>
      </c>
    </row>
    <row r="316" spans="1:6" s="1" customFormat="1" x14ac:dyDescent="0.2">
      <c r="A316" s="11" t="s">
        <v>5</v>
      </c>
      <c r="B316" s="39" t="e">
        <f t="shared" ref="B316:F318" si="100">B280</f>
        <v>#REF!</v>
      </c>
      <c r="C316" s="41" t="e">
        <f t="shared" si="100"/>
        <v>#REF!</v>
      </c>
      <c r="D316" s="41" t="e">
        <f t="shared" si="100"/>
        <v>#REF!</v>
      </c>
      <c r="E316" s="41" t="e">
        <f t="shared" si="100"/>
        <v>#REF!</v>
      </c>
      <c r="F316" s="93" t="e">
        <f t="shared" si="100"/>
        <v>#REF!</v>
      </c>
    </row>
    <row r="317" spans="1:6" x14ac:dyDescent="0.2">
      <c r="A317" s="11" t="s">
        <v>6</v>
      </c>
      <c r="B317" s="39" t="e">
        <f t="shared" si="100"/>
        <v>#REF!</v>
      </c>
      <c r="C317" s="41" t="e">
        <f t="shared" si="100"/>
        <v>#REF!</v>
      </c>
      <c r="D317" s="41" t="e">
        <f t="shared" si="100"/>
        <v>#REF!</v>
      </c>
      <c r="E317" s="41" t="e">
        <f t="shared" si="100"/>
        <v>#REF!</v>
      </c>
      <c r="F317" s="93" t="e">
        <f t="shared" si="100"/>
        <v>#REF!</v>
      </c>
    </row>
    <row r="318" spans="1:6" x14ac:dyDescent="0.2">
      <c r="A318" s="11" t="s">
        <v>17</v>
      </c>
      <c r="B318" s="39" t="e">
        <f t="shared" si="100"/>
        <v>#REF!</v>
      </c>
      <c r="C318" s="41" t="e">
        <f t="shared" si="100"/>
        <v>#REF!</v>
      </c>
      <c r="D318" s="41" t="e">
        <f t="shared" si="100"/>
        <v>#REF!</v>
      </c>
      <c r="E318" s="41" t="e">
        <f t="shared" si="100"/>
        <v>#REF!</v>
      </c>
      <c r="F318" s="93" t="e">
        <f t="shared" si="100"/>
        <v>#REF!</v>
      </c>
    </row>
    <row r="319" spans="1:6" ht="6" customHeight="1" x14ac:dyDescent="0.2">
      <c r="A319" s="11"/>
      <c r="B319" s="40"/>
      <c r="C319" s="154"/>
      <c r="D319" s="154"/>
      <c r="E319" s="154"/>
      <c r="F319" s="162"/>
    </row>
    <row r="320" spans="1:6" ht="14.1" customHeight="1" thickBot="1" x14ac:dyDescent="0.25">
      <c r="A320" s="12" t="s">
        <v>18</v>
      </c>
      <c r="B320" s="182" t="e">
        <f t="shared" ref="B320:F320" si="101">SUM(B313:B319)</f>
        <v>#REF!</v>
      </c>
      <c r="C320" s="43" t="e">
        <f t="shared" si="101"/>
        <v>#REF!</v>
      </c>
      <c r="D320" s="43" t="e">
        <f t="shared" si="101"/>
        <v>#REF!</v>
      </c>
      <c r="E320" s="43" t="e">
        <f t="shared" si="101"/>
        <v>#REF!</v>
      </c>
      <c r="F320" s="94" t="e">
        <f t="shared" si="101"/>
        <v>#REF!</v>
      </c>
    </row>
    <row r="321" spans="1:25" ht="6" customHeight="1" thickTop="1" x14ac:dyDescent="0.2">
      <c r="A321" s="12"/>
      <c r="B321" s="277"/>
      <c r="C321" s="270"/>
      <c r="D321" s="270"/>
      <c r="E321" s="281"/>
      <c r="F321" s="261"/>
    </row>
    <row r="322" spans="1:25" x14ac:dyDescent="0.2">
      <c r="A322" s="38" t="s">
        <v>124</v>
      </c>
      <c r="B322" s="277" t="e">
        <f t="shared" ref="B322:F322" si="102">ROUND(B320/(B275-B270),4)</f>
        <v>#REF!</v>
      </c>
      <c r="C322" s="270" t="e">
        <f t="shared" si="102"/>
        <v>#REF!</v>
      </c>
      <c r="D322" s="270" t="e">
        <f t="shared" si="102"/>
        <v>#REF!</v>
      </c>
      <c r="E322" s="281" t="e">
        <f t="shared" si="102"/>
        <v>#REF!</v>
      </c>
      <c r="F322" s="261" t="e">
        <f t="shared" si="102"/>
        <v>#REF!</v>
      </c>
    </row>
    <row r="323" spans="1:25" hidden="1" x14ac:dyDescent="0.2">
      <c r="A323" s="3" t="s">
        <v>37</v>
      </c>
      <c r="B323" s="270" t="e">
        <f>ROUND(((B320-#REF!)/#REF!),4)</f>
        <v>#REF!</v>
      </c>
      <c r="C323" s="270" t="e">
        <f>ROUND(((C320-#REF!)/#REF!),4)</f>
        <v>#REF!</v>
      </c>
      <c r="D323" s="270" t="e">
        <f>ROUND(((D320-#REF!)/#REF!),4)</f>
        <v>#REF!</v>
      </c>
      <c r="E323" s="270" t="e">
        <f>ROUND(((E320-#REF!)/#REF!),4)</f>
        <v>#REF!</v>
      </c>
      <c r="F323" s="166" t="e">
        <f>ROUND(((F320-(#REF!+#REF!+#REF!+#REF!))/(#REF!+#REF!+#REF!+#REF!)),4)</f>
        <v>#REF!</v>
      </c>
    </row>
    <row r="324" spans="1:25" ht="12.6" customHeight="1" thickBot="1" x14ac:dyDescent="0.25">
      <c r="A324" s="131"/>
      <c r="B324" s="280"/>
      <c r="C324" s="255"/>
      <c r="D324" s="255"/>
      <c r="E324" s="255"/>
      <c r="F324" s="174"/>
    </row>
    <row r="325" spans="1:25" x14ac:dyDescent="0.2">
      <c r="A325" s="1"/>
    </row>
    <row r="326" spans="1:25" x14ac:dyDescent="0.2">
      <c r="A326" s="358" t="s">
        <v>133</v>
      </c>
    </row>
    <row r="327" spans="1:25" x14ac:dyDescent="0.2">
      <c r="A327" s="58"/>
      <c r="F327" s="152" t="s">
        <v>134</v>
      </c>
    </row>
    <row r="328" spans="1:25" ht="14.25" customHeight="1" x14ac:dyDescent="0.25">
      <c r="A328" s="10"/>
      <c r="B328" s="10"/>
      <c r="C328" s="10"/>
      <c r="D328" s="10"/>
      <c r="E328" s="10"/>
      <c r="F328" s="10"/>
      <c r="G328" s="106"/>
      <c r="H328" s="106"/>
      <c r="I328" s="106"/>
      <c r="J328" s="106"/>
      <c r="K328" s="106"/>
      <c r="L328" s="106"/>
      <c r="M328" s="106"/>
      <c r="N328" s="106"/>
      <c r="P328" s="106"/>
      <c r="Q328" s="106"/>
      <c r="R328" s="106"/>
      <c r="S328" s="106"/>
      <c r="T328" s="106"/>
      <c r="U328" s="106"/>
      <c r="V328" s="106"/>
      <c r="W328" s="106"/>
      <c r="X328" s="106"/>
      <c r="Y328" s="106" t="s">
        <v>67</v>
      </c>
    </row>
    <row r="329" spans="1:25" ht="14.25" customHeight="1" x14ac:dyDescent="0.25">
      <c r="A329" s="10"/>
      <c r="B329" s="10"/>
      <c r="C329" s="10"/>
      <c r="D329" s="10"/>
      <c r="E329" s="10"/>
      <c r="F329" s="10"/>
      <c r="G329" s="106"/>
      <c r="H329" s="106"/>
      <c r="I329" s="106"/>
      <c r="J329" s="106"/>
      <c r="K329" s="106"/>
      <c r="L329" s="106"/>
      <c r="M329" s="106"/>
      <c r="N329" s="106"/>
      <c r="P329" s="106"/>
      <c r="Q329" s="106"/>
      <c r="R329" s="106"/>
      <c r="S329" s="106"/>
      <c r="T329" s="106"/>
      <c r="U329" s="106"/>
      <c r="V329" s="106"/>
      <c r="W329" s="106"/>
      <c r="X329" s="106"/>
      <c r="Y329" s="106" t="s">
        <v>68</v>
      </c>
    </row>
  </sheetData>
  <mergeCells count="32">
    <mergeCell ref="A3:F3"/>
    <mergeCell ref="A260:F260"/>
    <mergeCell ref="A262:F262"/>
    <mergeCell ref="A263:F263"/>
    <mergeCell ref="A261:F261"/>
    <mergeCell ref="A255:Y255"/>
    <mergeCell ref="A136:F136"/>
    <mergeCell ref="A1:F1"/>
    <mergeCell ref="A2:F2"/>
    <mergeCell ref="A4:F4"/>
    <mergeCell ref="A5:F5"/>
    <mergeCell ref="A203:F203"/>
    <mergeCell ref="B72:F72"/>
    <mergeCell ref="A67:F67"/>
    <mergeCell ref="A68:F68"/>
    <mergeCell ref="A69:F69"/>
    <mergeCell ref="A70:F70"/>
    <mergeCell ref="A134:F134"/>
    <mergeCell ref="A135:F135"/>
    <mergeCell ref="A137:F137"/>
    <mergeCell ref="A138:F138"/>
    <mergeCell ref="B140:F140"/>
    <mergeCell ref="B7:F7"/>
    <mergeCell ref="B265:F265"/>
    <mergeCell ref="A254:Y254"/>
    <mergeCell ref="A204:F204"/>
    <mergeCell ref="A205:F205"/>
    <mergeCell ref="A206:F206"/>
    <mergeCell ref="A259:F259"/>
    <mergeCell ref="A256:Y256"/>
    <mergeCell ref="A257:Y257"/>
    <mergeCell ref="B208:F208"/>
  </mergeCells>
  <printOptions horizontalCentered="1"/>
  <pageMargins left="0.15" right="0.15" top="0.25" bottom="0.25" header="0.3" footer="0.3"/>
  <pageSetup scale="65" fitToHeight="2" orientation="landscape" r:id="rId1"/>
  <headerFooter alignWithMargins="0"/>
  <rowBreaks count="4" manualBreakCount="4">
    <brk id="66" max="12" man="1"/>
    <brk id="133" max="12" man="1"/>
    <brk id="202" max="16383" man="1"/>
    <brk id="25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F205"/>
  <sheetViews>
    <sheetView view="pageBreakPreview" zoomScale="90" zoomScaleNormal="90" zoomScaleSheetLayoutView="90" workbookViewId="0">
      <selection sqref="A1:AF1"/>
    </sheetView>
  </sheetViews>
  <sheetFormatPr defaultColWidth="9.140625" defaultRowHeight="12.75" x14ac:dyDescent="0.2"/>
  <cols>
    <col min="1" max="1" width="60.7109375" customWidth="1"/>
    <col min="2" max="16" width="10.7109375" customWidth="1"/>
    <col min="17" max="17" width="12.28515625" customWidth="1"/>
    <col min="18" max="20" width="10.5703125" customWidth="1"/>
    <col min="21" max="21" width="10.85546875" customWidth="1"/>
    <col min="22" max="26" width="10.5703125" customWidth="1"/>
    <col min="27" max="27" width="12.140625" customWidth="1"/>
    <col min="28" max="30" width="9.7109375" customWidth="1"/>
    <col min="31" max="31" width="10.5703125" customWidth="1"/>
    <col min="32" max="32" width="12.85546875" customWidth="1"/>
  </cols>
  <sheetData>
    <row r="1" spans="1:32" ht="19.350000000000001" customHeight="1" x14ac:dyDescent="0.25">
      <c r="A1" s="760" t="s">
        <v>0</v>
      </c>
      <c r="B1" s="760"/>
      <c r="C1" s="760"/>
      <c r="D1" s="760"/>
      <c r="E1" s="760"/>
      <c r="F1" s="760"/>
      <c r="G1" s="760"/>
      <c r="H1" s="760"/>
      <c r="I1" s="760"/>
      <c r="J1" s="760"/>
      <c r="K1" s="760"/>
      <c r="L1" s="760"/>
      <c r="M1" s="760"/>
      <c r="N1" s="760"/>
      <c r="O1" s="760"/>
      <c r="P1" s="760"/>
      <c r="Q1" s="760"/>
      <c r="R1" s="760"/>
      <c r="S1" s="760"/>
      <c r="T1" s="760"/>
      <c r="U1" s="760"/>
      <c r="V1" s="760"/>
      <c r="W1" s="760"/>
      <c r="X1" s="760"/>
      <c r="Y1" s="760"/>
      <c r="Z1" s="760"/>
      <c r="AA1" s="760"/>
      <c r="AB1" s="760"/>
      <c r="AC1" s="760"/>
      <c r="AD1" s="760"/>
      <c r="AE1" s="760"/>
      <c r="AF1" s="760"/>
    </row>
    <row r="2" spans="1:32" ht="19.350000000000001" customHeight="1" x14ac:dyDescent="0.25">
      <c r="A2" s="760" t="s">
        <v>169</v>
      </c>
      <c r="B2" s="760"/>
      <c r="C2" s="760"/>
      <c r="D2" s="760"/>
      <c r="E2" s="760"/>
      <c r="F2" s="760"/>
      <c r="G2" s="760"/>
      <c r="H2" s="760"/>
      <c r="I2" s="760"/>
      <c r="J2" s="760"/>
      <c r="K2" s="760"/>
      <c r="L2" s="760"/>
      <c r="M2" s="760"/>
      <c r="N2" s="760"/>
      <c r="O2" s="760"/>
      <c r="P2" s="760"/>
      <c r="Q2" s="760"/>
      <c r="R2" s="760"/>
      <c r="S2" s="760"/>
      <c r="T2" s="760"/>
      <c r="U2" s="760"/>
      <c r="V2" s="760"/>
      <c r="W2" s="760"/>
      <c r="X2" s="760"/>
      <c r="Y2" s="760"/>
      <c r="Z2" s="760"/>
      <c r="AA2" s="760"/>
      <c r="AB2" s="760"/>
      <c r="AC2" s="760"/>
      <c r="AD2" s="760"/>
      <c r="AE2" s="760"/>
      <c r="AF2" s="760"/>
    </row>
    <row r="3" spans="1:32" ht="19.350000000000001" customHeight="1" x14ac:dyDescent="0.25">
      <c r="A3" s="760" t="s">
        <v>240</v>
      </c>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row>
    <row r="4" spans="1:32" x14ac:dyDescent="0.2">
      <c r="A4" s="761" t="s">
        <v>20</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row>
    <row r="5" spans="1:32" ht="13.5" thickBot="1" x14ac:dyDescent="0.25"/>
    <row r="6" spans="1:32" ht="45" customHeight="1" thickBot="1" x14ac:dyDescent="0.3">
      <c r="A6" s="13" t="s">
        <v>35</v>
      </c>
      <c r="B6" s="766" t="s">
        <v>181</v>
      </c>
      <c r="C6" s="767"/>
      <c r="D6" s="767"/>
      <c r="E6" s="767"/>
      <c r="F6" s="768"/>
      <c r="G6" s="766" t="s">
        <v>188</v>
      </c>
      <c r="H6" s="767"/>
      <c r="I6" s="767"/>
      <c r="J6" s="767"/>
      <c r="K6" s="768"/>
      <c r="L6" s="766" t="s">
        <v>195</v>
      </c>
      <c r="M6" s="767"/>
      <c r="N6" s="767"/>
      <c r="O6" s="767"/>
      <c r="P6" s="768"/>
      <c r="Q6" s="766" t="s">
        <v>211</v>
      </c>
      <c r="R6" s="767"/>
      <c r="S6" s="767"/>
      <c r="T6" s="767"/>
      <c r="U6" s="768"/>
      <c r="V6" s="766" t="s">
        <v>219</v>
      </c>
      <c r="W6" s="767"/>
      <c r="X6" s="767"/>
      <c r="Y6" s="767"/>
      <c r="Z6" s="768"/>
      <c r="AA6" s="766" t="s">
        <v>226</v>
      </c>
      <c r="AB6" s="767"/>
      <c r="AC6" s="767"/>
      <c r="AD6" s="767"/>
      <c r="AE6" s="768"/>
      <c r="AF6" s="676" t="s">
        <v>237</v>
      </c>
    </row>
    <row r="7" spans="1:32" ht="16.5" thickBot="1" x14ac:dyDescent="0.3">
      <c r="A7" s="145" t="s">
        <v>21</v>
      </c>
      <c r="B7" s="148" t="s">
        <v>28</v>
      </c>
      <c r="C7" s="75" t="s">
        <v>29</v>
      </c>
      <c r="D7" s="75" t="s">
        <v>30</v>
      </c>
      <c r="E7" s="252" t="s">
        <v>31</v>
      </c>
      <c r="F7" s="433" t="s">
        <v>32</v>
      </c>
      <c r="G7" s="148" t="s">
        <v>28</v>
      </c>
      <c r="H7" s="75" t="s">
        <v>29</v>
      </c>
      <c r="I7" s="75" t="s">
        <v>30</v>
      </c>
      <c r="J7" s="252" t="s">
        <v>31</v>
      </c>
      <c r="K7" s="433" t="s">
        <v>32</v>
      </c>
      <c r="L7" s="148" t="s">
        <v>28</v>
      </c>
      <c r="M7" s="75" t="s">
        <v>29</v>
      </c>
      <c r="N7" s="75" t="s">
        <v>30</v>
      </c>
      <c r="O7" s="475" t="s">
        <v>31</v>
      </c>
      <c r="P7" s="433" t="s">
        <v>32</v>
      </c>
      <c r="Q7" s="148" t="s">
        <v>28</v>
      </c>
      <c r="R7" s="75" t="s">
        <v>29</v>
      </c>
      <c r="S7" s="75" t="s">
        <v>30</v>
      </c>
      <c r="T7" s="475" t="s">
        <v>31</v>
      </c>
      <c r="U7" s="433" t="s">
        <v>32</v>
      </c>
      <c r="V7" s="148" t="s">
        <v>28</v>
      </c>
      <c r="W7" s="75" t="s">
        <v>29</v>
      </c>
      <c r="X7" s="75" t="s">
        <v>30</v>
      </c>
      <c r="Y7" s="252" t="s">
        <v>31</v>
      </c>
      <c r="Z7" s="433" t="s">
        <v>32</v>
      </c>
      <c r="AA7" s="148" t="s">
        <v>28</v>
      </c>
      <c r="AB7" s="75" t="s">
        <v>29</v>
      </c>
      <c r="AC7" s="75" t="s">
        <v>30</v>
      </c>
      <c r="AD7" s="252" t="s">
        <v>31</v>
      </c>
      <c r="AE7" s="433" t="s">
        <v>32</v>
      </c>
      <c r="AF7" s="512" t="s">
        <v>28</v>
      </c>
    </row>
    <row r="8" spans="1:32" ht="6" customHeight="1" x14ac:dyDescent="0.2">
      <c r="A8" s="9"/>
      <c r="B8" s="110"/>
      <c r="C8" s="72"/>
      <c r="D8" s="72"/>
      <c r="E8" s="426"/>
      <c r="F8" s="434"/>
      <c r="G8" s="110"/>
      <c r="H8" s="72"/>
      <c r="I8" s="72"/>
      <c r="J8" s="426"/>
      <c r="K8" s="434"/>
      <c r="L8" s="110"/>
      <c r="M8" s="72"/>
      <c r="N8" s="72"/>
      <c r="O8" s="426"/>
      <c r="P8" s="434"/>
      <c r="Q8" s="110"/>
      <c r="R8" s="72"/>
      <c r="S8" s="72"/>
      <c r="T8" s="426"/>
      <c r="U8" s="434"/>
      <c r="V8" s="110"/>
      <c r="W8" s="72"/>
      <c r="X8" s="72"/>
      <c r="Y8" s="426"/>
      <c r="Z8" s="434"/>
      <c r="AA8" s="110"/>
      <c r="AB8" s="72"/>
      <c r="AC8" s="72"/>
      <c r="AD8" s="426"/>
      <c r="AE8" s="434"/>
      <c r="AF8" s="497"/>
    </row>
    <row r="9" spans="1:32" x14ac:dyDescent="0.2">
      <c r="A9" s="3" t="s">
        <v>1</v>
      </c>
      <c r="B9" s="524">
        <v>1017.2</v>
      </c>
      <c r="C9" s="525">
        <v>827.5</v>
      </c>
      <c r="D9" s="525">
        <v>889.9</v>
      </c>
      <c r="E9" s="526">
        <v>857.3</v>
      </c>
      <c r="F9" s="527">
        <v>3591.8999999999996</v>
      </c>
      <c r="G9" s="524">
        <v>1125.4000000000001</v>
      </c>
      <c r="H9" s="525">
        <v>977.1</v>
      </c>
      <c r="I9" s="525">
        <v>1016.2</v>
      </c>
      <c r="J9" s="526">
        <v>1013.6</v>
      </c>
      <c r="K9" s="527">
        <v>4132.3</v>
      </c>
      <c r="L9" s="524">
        <v>1565.3</v>
      </c>
      <c r="M9" s="525">
        <v>1282.4000000000001</v>
      </c>
      <c r="N9" s="525">
        <v>1186.9000000000001</v>
      </c>
      <c r="O9" s="526">
        <v>1152.8</v>
      </c>
      <c r="P9" s="527">
        <v>5187.3999999999996</v>
      </c>
      <c r="Q9" s="524">
        <v>1747.4</v>
      </c>
      <c r="R9" s="525">
        <v>1410.4</v>
      </c>
      <c r="S9" s="525">
        <v>1381.2</v>
      </c>
      <c r="T9" s="526">
        <v>1326</v>
      </c>
      <c r="U9" s="527">
        <v>5865</v>
      </c>
      <c r="V9" s="524">
        <v>1993.6</v>
      </c>
      <c r="W9" s="525">
        <v>1661.8</v>
      </c>
      <c r="X9" s="525">
        <v>1537.8</v>
      </c>
      <c r="Y9" s="526">
        <v>1500.8</v>
      </c>
      <c r="Z9" s="527">
        <v>6694</v>
      </c>
      <c r="AA9" s="524">
        <v>2249</v>
      </c>
      <c r="AB9" s="525">
        <v>1808</v>
      </c>
      <c r="AC9" s="525">
        <v>1908</v>
      </c>
      <c r="AD9" s="526">
        <v>2059</v>
      </c>
      <c r="AE9" s="527">
        <v>8024</v>
      </c>
      <c r="AF9" s="639">
        <v>3123</v>
      </c>
    </row>
    <row r="10" spans="1:32" x14ac:dyDescent="0.2">
      <c r="A10" s="3" t="s">
        <v>2</v>
      </c>
      <c r="B10" s="528">
        <v>507.3</v>
      </c>
      <c r="C10" s="478">
        <v>459.70000000000005</v>
      </c>
      <c r="D10" s="478">
        <v>495.79999999999995</v>
      </c>
      <c r="E10" s="484">
        <v>495.1</v>
      </c>
      <c r="F10" s="529">
        <v>1957.9</v>
      </c>
      <c r="G10" s="528">
        <v>553.79999999999995</v>
      </c>
      <c r="H10" s="478">
        <v>540.9</v>
      </c>
      <c r="I10" s="478">
        <v>601.70000000000005</v>
      </c>
      <c r="J10" s="484">
        <v>567.70000000000005</v>
      </c>
      <c r="K10" s="529">
        <v>2264.1000000000004</v>
      </c>
      <c r="L10" s="528">
        <v>650.9</v>
      </c>
      <c r="M10" s="478">
        <v>590.90000000000009</v>
      </c>
      <c r="N10" s="478">
        <v>671.3</v>
      </c>
      <c r="O10" s="484">
        <v>654.59999999999991</v>
      </c>
      <c r="P10" s="529">
        <v>2567.6999999999998</v>
      </c>
      <c r="Q10" s="528">
        <v>705.7</v>
      </c>
      <c r="R10" s="478">
        <v>790.5</v>
      </c>
      <c r="S10" s="478">
        <v>846.1</v>
      </c>
      <c r="T10" s="484">
        <v>802.40000000000009</v>
      </c>
      <c r="U10" s="529">
        <v>3144.7</v>
      </c>
      <c r="V10" s="528">
        <v>951.2</v>
      </c>
      <c r="W10" s="478">
        <v>827.1</v>
      </c>
      <c r="X10" s="478">
        <v>945</v>
      </c>
      <c r="Y10" s="484">
        <v>883.3</v>
      </c>
      <c r="Z10" s="529">
        <v>3606.6000000000004</v>
      </c>
      <c r="AA10" s="528">
        <v>985</v>
      </c>
      <c r="AB10" s="478">
        <v>962</v>
      </c>
      <c r="AC10" s="478">
        <v>1058</v>
      </c>
      <c r="AD10" s="484">
        <v>1190</v>
      </c>
      <c r="AE10" s="529">
        <v>4195</v>
      </c>
      <c r="AF10" s="633">
        <v>1212</v>
      </c>
    </row>
    <row r="11" spans="1:32" x14ac:dyDescent="0.2">
      <c r="A11" s="3" t="s">
        <v>104</v>
      </c>
      <c r="B11" s="530">
        <v>59</v>
      </c>
      <c r="C11" s="531">
        <v>50.3</v>
      </c>
      <c r="D11" s="531">
        <v>54.7</v>
      </c>
      <c r="E11" s="532">
        <v>57.9</v>
      </c>
      <c r="F11" s="533">
        <v>221.9</v>
      </c>
      <c r="G11" s="530">
        <v>66.8</v>
      </c>
      <c r="H11" s="531">
        <v>55.2</v>
      </c>
      <c r="I11" s="531">
        <v>61</v>
      </c>
      <c r="J11" s="532">
        <v>65.7</v>
      </c>
      <c r="K11" s="533">
        <v>248.7</v>
      </c>
      <c r="L11" s="530">
        <v>74.3</v>
      </c>
      <c r="M11" s="531">
        <v>65.7</v>
      </c>
      <c r="N11" s="531">
        <v>64.7</v>
      </c>
      <c r="O11" s="532">
        <v>80</v>
      </c>
      <c r="P11" s="533">
        <v>284.7</v>
      </c>
      <c r="Q11" s="530">
        <v>81.599999999999994</v>
      </c>
      <c r="R11" s="531">
        <v>71.2</v>
      </c>
      <c r="S11" s="531">
        <v>70.8</v>
      </c>
      <c r="T11" s="532">
        <v>90.6</v>
      </c>
      <c r="U11" s="533">
        <v>314.20000000000005</v>
      </c>
      <c r="V11" s="530">
        <v>93.9</v>
      </c>
      <c r="W11" s="531">
        <v>88.7</v>
      </c>
      <c r="X11" s="531">
        <v>79.099999999999994</v>
      </c>
      <c r="Y11" s="532">
        <v>97.7</v>
      </c>
      <c r="Z11" s="533">
        <v>359.40000000000003</v>
      </c>
      <c r="AA11" s="530">
        <v>114</v>
      </c>
      <c r="AB11" s="531">
        <v>103</v>
      </c>
      <c r="AC11" s="531">
        <v>117</v>
      </c>
      <c r="AD11" s="532">
        <v>132</v>
      </c>
      <c r="AE11" s="533">
        <v>466</v>
      </c>
      <c r="AF11" s="640">
        <v>180</v>
      </c>
    </row>
    <row r="12" spans="1:32" x14ac:dyDescent="0.2">
      <c r="A12" s="3" t="s">
        <v>105</v>
      </c>
      <c r="B12" s="530">
        <v>45.1</v>
      </c>
      <c r="C12" s="531">
        <v>37.4</v>
      </c>
      <c r="D12" s="531">
        <v>34.5</v>
      </c>
      <c r="E12" s="532">
        <v>30</v>
      </c>
      <c r="F12" s="533">
        <v>147</v>
      </c>
      <c r="G12" s="530">
        <v>63.3</v>
      </c>
      <c r="H12" s="531">
        <v>43.3</v>
      </c>
      <c r="I12" s="531">
        <v>43.7</v>
      </c>
      <c r="J12" s="532">
        <v>37.700000000000003</v>
      </c>
      <c r="K12" s="533">
        <v>188</v>
      </c>
      <c r="L12" s="530">
        <v>71.599999999999994</v>
      </c>
      <c r="M12" s="531">
        <v>43.1</v>
      </c>
      <c r="N12" s="531">
        <v>52.4</v>
      </c>
      <c r="O12" s="532">
        <v>40.200000000000003</v>
      </c>
      <c r="P12" s="533">
        <v>207.3</v>
      </c>
      <c r="Q12" s="530">
        <v>71.8</v>
      </c>
      <c r="R12" s="531">
        <v>54.2</v>
      </c>
      <c r="S12" s="531">
        <v>53.9</v>
      </c>
      <c r="T12" s="532">
        <v>55.4</v>
      </c>
      <c r="U12" s="533">
        <v>235.3</v>
      </c>
      <c r="V12" s="530">
        <v>86</v>
      </c>
      <c r="W12" s="531">
        <v>60.3</v>
      </c>
      <c r="X12" s="531">
        <v>69.400000000000006</v>
      </c>
      <c r="Y12" s="532">
        <v>52</v>
      </c>
      <c r="Z12" s="533">
        <v>267.70000000000005</v>
      </c>
      <c r="AA12" s="530">
        <v>93</v>
      </c>
      <c r="AB12" s="531">
        <v>73</v>
      </c>
      <c r="AC12" s="531">
        <v>75</v>
      </c>
      <c r="AD12" s="532">
        <v>83</v>
      </c>
      <c r="AE12" s="533">
        <v>324</v>
      </c>
      <c r="AF12" s="640">
        <v>115</v>
      </c>
    </row>
    <row r="13" spans="1:32" x14ac:dyDescent="0.2">
      <c r="A13" s="3" t="s">
        <v>214</v>
      </c>
      <c r="B13" s="528">
        <v>18.8</v>
      </c>
      <c r="C13" s="478">
        <v>17</v>
      </c>
      <c r="D13" s="478">
        <v>22.400000000000002</v>
      </c>
      <c r="E13" s="484">
        <v>11.9</v>
      </c>
      <c r="F13" s="529">
        <v>70.099999999999994</v>
      </c>
      <c r="G13" s="528">
        <v>21.2</v>
      </c>
      <c r="H13" s="478">
        <v>18.700000000000003</v>
      </c>
      <c r="I13" s="478">
        <v>25.1</v>
      </c>
      <c r="J13" s="484">
        <v>37</v>
      </c>
      <c r="K13" s="529">
        <v>102</v>
      </c>
      <c r="L13" s="528">
        <v>19.600000000000001</v>
      </c>
      <c r="M13" s="478">
        <v>26</v>
      </c>
      <c r="N13" s="478">
        <v>36.400000000000006</v>
      </c>
      <c r="O13" s="484">
        <v>67.300000000000011</v>
      </c>
      <c r="P13" s="529">
        <v>149.30000000000001</v>
      </c>
      <c r="Q13" s="528">
        <v>66.3</v>
      </c>
      <c r="R13" s="478">
        <v>80.699999999999989</v>
      </c>
      <c r="S13" s="478">
        <v>101.10000000000001</v>
      </c>
      <c r="T13" s="484">
        <v>117.5</v>
      </c>
      <c r="U13" s="529">
        <v>365.59999999999997</v>
      </c>
      <c r="V13" s="528">
        <v>93</v>
      </c>
      <c r="W13" s="478">
        <v>97.1</v>
      </c>
      <c r="X13" s="478">
        <v>134.9</v>
      </c>
      <c r="Y13" s="484">
        <v>131.6</v>
      </c>
      <c r="Z13" s="529">
        <v>456.6</v>
      </c>
      <c r="AA13" s="528">
        <v>247</v>
      </c>
      <c r="AB13" s="478">
        <v>233</v>
      </c>
      <c r="AC13" s="478">
        <v>166</v>
      </c>
      <c r="AD13" s="484">
        <v>122</v>
      </c>
      <c r="AE13" s="529">
        <v>768</v>
      </c>
      <c r="AF13" s="633">
        <v>91</v>
      </c>
    </row>
    <row r="14" spans="1:32" ht="5.45" customHeight="1" x14ac:dyDescent="0.2">
      <c r="A14" s="7"/>
      <c r="B14" s="534"/>
      <c r="C14" s="537"/>
      <c r="D14" s="537"/>
      <c r="E14" s="535"/>
      <c r="F14" s="536"/>
      <c r="G14" s="534"/>
      <c r="H14" s="537"/>
      <c r="I14" s="537"/>
      <c r="J14" s="535"/>
      <c r="K14" s="536"/>
      <c r="L14" s="534"/>
      <c r="M14" s="537"/>
      <c r="N14" s="537"/>
      <c r="O14" s="535"/>
      <c r="P14" s="536"/>
      <c r="Q14" s="534"/>
      <c r="R14" s="537"/>
      <c r="S14" s="566"/>
      <c r="T14" s="535"/>
      <c r="U14" s="536"/>
      <c r="V14" s="534"/>
      <c r="W14" s="566"/>
      <c r="X14" s="566"/>
      <c r="Y14" s="535"/>
      <c r="Z14" s="536"/>
      <c r="AA14" s="534"/>
      <c r="AB14" s="566"/>
      <c r="AC14" s="566"/>
      <c r="AD14" s="535"/>
      <c r="AE14" s="536"/>
      <c r="AF14" s="634"/>
    </row>
    <row r="15" spans="1:32" x14ac:dyDescent="0.2">
      <c r="A15" s="64" t="s">
        <v>147</v>
      </c>
      <c r="B15" s="542">
        <v>1647.3999999999999</v>
      </c>
      <c r="C15" s="545">
        <v>1391.9</v>
      </c>
      <c r="D15" s="545">
        <v>1497.3</v>
      </c>
      <c r="E15" s="543">
        <v>1452.2000000000003</v>
      </c>
      <c r="F15" s="544">
        <v>5988.7999999999993</v>
      </c>
      <c r="G15" s="542">
        <v>1830.5</v>
      </c>
      <c r="H15" s="545">
        <v>1635.2</v>
      </c>
      <c r="I15" s="545">
        <v>1747.7</v>
      </c>
      <c r="J15" s="543">
        <v>1721.7000000000003</v>
      </c>
      <c r="K15" s="544">
        <v>6935.1</v>
      </c>
      <c r="L15" s="542">
        <v>2381.6999999999998</v>
      </c>
      <c r="M15" s="545">
        <v>2008.1000000000001</v>
      </c>
      <c r="N15" s="545">
        <v>2011.7000000000003</v>
      </c>
      <c r="O15" s="543">
        <v>1994.8999999999999</v>
      </c>
      <c r="P15" s="544">
        <v>8396.3999999999978</v>
      </c>
      <c r="Q15" s="542">
        <v>2672.8000000000006</v>
      </c>
      <c r="R15" s="545">
        <v>2406.9999999999995</v>
      </c>
      <c r="S15" s="545">
        <v>2453.1000000000004</v>
      </c>
      <c r="T15" s="543">
        <v>2391.9</v>
      </c>
      <c r="U15" s="544">
        <v>9924.8000000000011</v>
      </c>
      <c r="V15" s="542">
        <v>3217.7000000000003</v>
      </c>
      <c r="W15" s="545">
        <v>2735</v>
      </c>
      <c r="X15" s="545">
        <v>2766.2000000000003</v>
      </c>
      <c r="Y15" s="543">
        <v>2665.3999999999996</v>
      </c>
      <c r="Z15" s="544">
        <v>11384.300000000001</v>
      </c>
      <c r="AA15" s="542">
        <v>3688</v>
      </c>
      <c r="AB15" s="545">
        <v>3179</v>
      </c>
      <c r="AC15" s="545">
        <v>3324</v>
      </c>
      <c r="AD15" s="543">
        <v>3586</v>
      </c>
      <c r="AE15" s="544">
        <v>13777</v>
      </c>
      <c r="AF15" s="643">
        <v>4721</v>
      </c>
    </row>
    <row r="16" spans="1:32" ht="6.6" customHeight="1" x14ac:dyDescent="0.2">
      <c r="A16" s="3"/>
      <c r="B16" s="528"/>
      <c r="C16" s="478"/>
      <c r="D16" s="478"/>
      <c r="E16" s="484"/>
      <c r="F16" s="529"/>
      <c r="G16" s="528"/>
      <c r="H16" s="478"/>
      <c r="I16" s="478"/>
      <c r="J16" s="484"/>
      <c r="K16" s="529"/>
      <c r="L16" s="528"/>
      <c r="M16" s="478"/>
      <c r="N16" s="478"/>
      <c r="O16" s="484"/>
      <c r="P16" s="529"/>
      <c r="Q16" s="528"/>
      <c r="R16" s="478"/>
      <c r="S16" s="478"/>
      <c r="T16" s="484"/>
      <c r="U16" s="529"/>
      <c r="V16" s="528"/>
      <c r="W16" s="478"/>
      <c r="X16" s="478"/>
      <c r="Y16" s="484"/>
      <c r="Z16" s="529"/>
      <c r="AA16" s="528"/>
      <c r="AB16" s="478"/>
      <c r="AC16" s="478"/>
      <c r="AD16" s="484"/>
      <c r="AE16" s="529"/>
      <c r="AF16" s="633"/>
    </row>
    <row r="17" spans="1:32" x14ac:dyDescent="0.2">
      <c r="A17" s="414" t="s">
        <v>108</v>
      </c>
      <c r="B17" s="528">
        <v>37.700000000000003</v>
      </c>
      <c r="C17" s="478">
        <v>32.4</v>
      </c>
      <c r="D17" s="478">
        <v>41.6</v>
      </c>
      <c r="E17" s="484">
        <v>40</v>
      </c>
      <c r="F17" s="529">
        <v>151.69999999999999</v>
      </c>
      <c r="G17" s="528">
        <v>32.4</v>
      </c>
      <c r="H17" s="478">
        <v>36.700000000000003</v>
      </c>
      <c r="I17" s="478">
        <v>32.6</v>
      </c>
      <c r="J17" s="484">
        <v>31.3</v>
      </c>
      <c r="K17" s="529">
        <v>133</v>
      </c>
      <c r="L17" s="528">
        <v>30.8</v>
      </c>
      <c r="M17" s="478">
        <v>34.6</v>
      </c>
      <c r="N17" s="478">
        <v>32</v>
      </c>
      <c r="O17" s="484">
        <v>33.1</v>
      </c>
      <c r="P17" s="529">
        <v>130.5</v>
      </c>
      <c r="Q17" s="528">
        <v>33.200000000000003</v>
      </c>
      <c r="R17" s="478">
        <v>35</v>
      </c>
      <c r="S17" s="478">
        <v>38.4</v>
      </c>
      <c r="T17" s="484">
        <v>38.799999999999997</v>
      </c>
      <c r="U17" s="529">
        <v>145.39999999999998</v>
      </c>
      <c r="V17" s="528">
        <v>38.6</v>
      </c>
      <c r="W17" s="478">
        <v>39.4</v>
      </c>
      <c r="X17" s="478">
        <v>40.299999999999997</v>
      </c>
      <c r="Y17" s="484">
        <v>36</v>
      </c>
      <c r="Z17" s="529">
        <v>154.30000000000001</v>
      </c>
      <c r="AA17" s="528">
        <v>39</v>
      </c>
      <c r="AB17" s="478">
        <v>43</v>
      </c>
      <c r="AC17" s="478">
        <v>40</v>
      </c>
      <c r="AD17" s="484">
        <v>42</v>
      </c>
      <c r="AE17" s="529">
        <v>164</v>
      </c>
      <c r="AF17" s="633">
        <v>42</v>
      </c>
    </row>
    <row r="18" spans="1:32" x14ac:dyDescent="0.2">
      <c r="A18" s="415" t="s">
        <v>162</v>
      </c>
      <c r="B18" s="578">
        <v>1685.1</v>
      </c>
      <c r="C18" s="581">
        <v>1424.3000000000002</v>
      </c>
      <c r="D18" s="581">
        <v>1538.8999999999999</v>
      </c>
      <c r="E18" s="579">
        <v>1492.2000000000003</v>
      </c>
      <c r="F18" s="580">
        <v>6140.4999999999991</v>
      </c>
      <c r="G18" s="578">
        <v>1862.9</v>
      </c>
      <c r="H18" s="581">
        <v>1671.9</v>
      </c>
      <c r="I18" s="581">
        <v>1780.3</v>
      </c>
      <c r="J18" s="579">
        <v>1753.0000000000002</v>
      </c>
      <c r="K18" s="580">
        <v>7068.1</v>
      </c>
      <c r="L18" s="578">
        <v>2412.5</v>
      </c>
      <c r="M18" s="581">
        <v>2042.7</v>
      </c>
      <c r="N18" s="581">
        <v>2043.7000000000003</v>
      </c>
      <c r="O18" s="579">
        <v>2027.9999999999998</v>
      </c>
      <c r="P18" s="580">
        <v>8526.8999999999978</v>
      </c>
      <c r="Q18" s="578">
        <v>2706.0000000000005</v>
      </c>
      <c r="R18" s="581">
        <v>2441.9999999999995</v>
      </c>
      <c r="S18" s="582">
        <v>2491.5000000000005</v>
      </c>
      <c r="T18" s="579">
        <v>2430.7000000000003</v>
      </c>
      <c r="U18" s="580">
        <v>10070.200000000001</v>
      </c>
      <c r="V18" s="578">
        <v>3256.3</v>
      </c>
      <c r="W18" s="582">
        <v>2774.4</v>
      </c>
      <c r="X18" s="582">
        <v>2806.5000000000005</v>
      </c>
      <c r="Y18" s="579">
        <v>2701.3999999999996</v>
      </c>
      <c r="Z18" s="580">
        <v>11538.6</v>
      </c>
      <c r="AA18" s="578">
        <v>3727</v>
      </c>
      <c r="AB18" s="582">
        <v>3222</v>
      </c>
      <c r="AC18" s="582">
        <v>3364</v>
      </c>
      <c r="AD18" s="579">
        <v>3628</v>
      </c>
      <c r="AE18" s="580">
        <v>13941</v>
      </c>
      <c r="AF18" s="644">
        <v>4763</v>
      </c>
    </row>
    <row r="19" spans="1:32" ht="7.9" customHeight="1" x14ac:dyDescent="0.2">
      <c r="A19" s="415"/>
      <c r="B19" s="528"/>
      <c r="C19" s="478"/>
      <c r="D19" s="478"/>
      <c r="E19" s="484"/>
      <c r="F19" s="529"/>
      <c r="G19" s="528"/>
      <c r="H19" s="478"/>
      <c r="I19" s="478"/>
      <c r="J19" s="484"/>
      <c r="K19" s="529"/>
      <c r="L19" s="528"/>
      <c r="M19" s="478"/>
      <c r="N19" s="478"/>
      <c r="O19" s="484"/>
      <c r="P19" s="529"/>
      <c r="Q19" s="528"/>
      <c r="R19" s="478"/>
      <c r="S19" s="478"/>
      <c r="T19" s="484"/>
      <c r="U19" s="529"/>
      <c r="V19" s="528"/>
      <c r="W19" s="478"/>
      <c r="X19" s="478"/>
      <c r="Y19" s="484"/>
      <c r="Z19" s="529"/>
      <c r="AA19" s="528"/>
      <c r="AB19" s="478"/>
      <c r="AC19" s="478"/>
      <c r="AD19" s="484"/>
      <c r="AE19" s="529"/>
      <c r="AF19" s="633"/>
    </row>
    <row r="20" spans="1:32" x14ac:dyDescent="0.2">
      <c r="A20" s="3" t="s">
        <v>4</v>
      </c>
      <c r="B20" s="528">
        <v>883.69999999999993</v>
      </c>
      <c r="C20" s="478">
        <v>798.5</v>
      </c>
      <c r="D20" s="478">
        <v>858.1</v>
      </c>
      <c r="E20" s="484">
        <v>859.69999999999993</v>
      </c>
      <c r="F20" s="529">
        <v>3400</v>
      </c>
      <c r="G20" s="528">
        <v>955.8</v>
      </c>
      <c r="H20" s="478">
        <v>919.3</v>
      </c>
      <c r="I20" s="478">
        <v>976.8</v>
      </c>
      <c r="J20" s="484">
        <v>981.2</v>
      </c>
      <c r="K20" s="529">
        <v>3833.1000000000004</v>
      </c>
      <c r="L20" s="528">
        <v>1255.1000000000001</v>
      </c>
      <c r="M20" s="478">
        <v>1138.3</v>
      </c>
      <c r="N20" s="478">
        <v>1155.0999999999999</v>
      </c>
      <c r="O20" s="484">
        <v>1141.0999999999999</v>
      </c>
      <c r="P20" s="529">
        <v>4689.6000000000004</v>
      </c>
      <c r="Q20" s="528">
        <v>1385.8999999999999</v>
      </c>
      <c r="R20" s="478">
        <v>1386.7</v>
      </c>
      <c r="S20" s="478">
        <v>1388.9</v>
      </c>
      <c r="T20" s="484">
        <v>1384.4</v>
      </c>
      <c r="U20" s="529">
        <v>5545.9000000000005</v>
      </c>
      <c r="V20" s="528">
        <v>1690.8000000000002</v>
      </c>
      <c r="W20" s="478">
        <v>1589.5</v>
      </c>
      <c r="X20" s="478">
        <v>1587.5</v>
      </c>
      <c r="Y20" s="484">
        <v>1516.1000000000001</v>
      </c>
      <c r="Z20" s="529">
        <v>6383.9</v>
      </c>
      <c r="AA20" s="528">
        <v>1848</v>
      </c>
      <c r="AB20" s="478">
        <v>1770</v>
      </c>
      <c r="AC20" s="478">
        <v>1893</v>
      </c>
      <c r="AD20" s="484">
        <v>2123</v>
      </c>
      <c r="AE20" s="529">
        <v>7634</v>
      </c>
      <c r="AF20" s="633">
        <v>2475</v>
      </c>
    </row>
    <row r="21" spans="1:32" x14ac:dyDescent="0.2">
      <c r="A21" s="3" t="s">
        <v>10</v>
      </c>
      <c r="B21" s="528">
        <v>250.8</v>
      </c>
      <c r="C21" s="478">
        <v>198.39999999999998</v>
      </c>
      <c r="D21" s="478">
        <v>189.8</v>
      </c>
      <c r="E21" s="484">
        <v>210.79999999999998</v>
      </c>
      <c r="F21" s="529">
        <v>849.80000000000007</v>
      </c>
      <c r="G21" s="528">
        <v>216.5</v>
      </c>
      <c r="H21" s="478">
        <v>228.3</v>
      </c>
      <c r="I21" s="478">
        <v>246</v>
      </c>
      <c r="J21" s="484">
        <v>276.89999999999998</v>
      </c>
      <c r="K21" s="529">
        <v>967.7</v>
      </c>
      <c r="L21" s="528">
        <v>296.10000000000002</v>
      </c>
      <c r="M21" s="478">
        <v>314.5</v>
      </c>
      <c r="N21" s="478">
        <v>320.79999999999995</v>
      </c>
      <c r="O21" s="484">
        <v>342.4</v>
      </c>
      <c r="P21" s="529">
        <v>1273.8000000000002</v>
      </c>
      <c r="Q21" s="528">
        <v>350.4</v>
      </c>
      <c r="R21" s="478">
        <v>396</v>
      </c>
      <c r="S21" s="478">
        <v>385.9</v>
      </c>
      <c r="T21" s="484">
        <v>397.4</v>
      </c>
      <c r="U21" s="529">
        <v>1529.6999999999998</v>
      </c>
      <c r="V21" s="528">
        <v>407.79999999999995</v>
      </c>
      <c r="W21" s="478">
        <v>405</v>
      </c>
      <c r="X21" s="478">
        <v>413</v>
      </c>
      <c r="Y21" s="484">
        <v>416.1</v>
      </c>
      <c r="Z21" s="529">
        <v>1641.9</v>
      </c>
      <c r="AA21" s="528">
        <v>417</v>
      </c>
      <c r="AB21" s="478">
        <v>442</v>
      </c>
      <c r="AC21" s="478">
        <v>510</v>
      </c>
      <c r="AD21" s="484">
        <v>605</v>
      </c>
      <c r="AE21" s="529">
        <v>1974</v>
      </c>
      <c r="AF21" s="633">
        <v>598</v>
      </c>
    </row>
    <row r="22" spans="1:32" x14ac:dyDescent="0.2">
      <c r="A22" s="414" t="s">
        <v>108</v>
      </c>
      <c r="B22" s="528">
        <v>37.700000000000003</v>
      </c>
      <c r="C22" s="478">
        <v>32.4</v>
      </c>
      <c r="D22" s="478">
        <v>41.6</v>
      </c>
      <c r="E22" s="484">
        <v>40</v>
      </c>
      <c r="F22" s="529">
        <v>151.69999999999999</v>
      </c>
      <c r="G22" s="528">
        <v>32.4</v>
      </c>
      <c r="H22" s="478">
        <v>36.700000000000003</v>
      </c>
      <c r="I22" s="478">
        <v>32.6</v>
      </c>
      <c r="J22" s="484">
        <v>31.3</v>
      </c>
      <c r="K22" s="529">
        <v>133</v>
      </c>
      <c r="L22" s="528">
        <v>30.8</v>
      </c>
      <c r="M22" s="478">
        <v>34.6</v>
      </c>
      <c r="N22" s="478">
        <v>32</v>
      </c>
      <c r="O22" s="484">
        <v>33.1</v>
      </c>
      <c r="P22" s="529">
        <v>130.5</v>
      </c>
      <c r="Q22" s="528">
        <v>33.200000000000003</v>
      </c>
      <c r="R22" s="478">
        <v>35</v>
      </c>
      <c r="S22" s="478">
        <v>38.4</v>
      </c>
      <c r="T22" s="484">
        <v>38.799999999999997</v>
      </c>
      <c r="U22" s="529">
        <v>145.39999999999998</v>
      </c>
      <c r="V22" s="528">
        <v>38.6</v>
      </c>
      <c r="W22" s="478">
        <v>39.4</v>
      </c>
      <c r="X22" s="478">
        <v>40.299999999999997</v>
      </c>
      <c r="Y22" s="484">
        <v>36</v>
      </c>
      <c r="Z22" s="529">
        <v>154.30000000000001</v>
      </c>
      <c r="AA22" s="528">
        <v>39</v>
      </c>
      <c r="AB22" s="478">
        <v>43</v>
      </c>
      <c r="AC22" s="478">
        <v>40</v>
      </c>
      <c r="AD22" s="484">
        <v>42</v>
      </c>
      <c r="AE22" s="529">
        <v>164</v>
      </c>
      <c r="AF22" s="633">
        <v>42</v>
      </c>
    </row>
    <row r="23" spans="1:32" x14ac:dyDescent="0.2">
      <c r="A23" s="3" t="s">
        <v>5</v>
      </c>
      <c r="B23" s="528">
        <v>29.900000000000002</v>
      </c>
      <c r="C23" s="478">
        <v>30.1</v>
      </c>
      <c r="D23" s="478">
        <v>30.200000000000003</v>
      </c>
      <c r="E23" s="484">
        <v>32.700000000000003</v>
      </c>
      <c r="F23" s="529">
        <v>122.9</v>
      </c>
      <c r="G23" s="528">
        <v>33.6</v>
      </c>
      <c r="H23" s="478">
        <v>32.700000000000003</v>
      </c>
      <c r="I23" s="478">
        <v>33.799999999999997</v>
      </c>
      <c r="J23" s="484">
        <v>33.9</v>
      </c>
      <c r="K23" s="529">
        <v>134</v>
      </c>
      <c r="L23" s="528">
        <v>34.299999999999997</v>
      </c>
      <c r="M23" s="478">
        <v>39.099999999999994</v>
      </c>
      <c r="N23" s="478">
        <v>32.1</v>
      </c>
      <c r="O23" s="484">
        <v>35.9</v>
      </c>
      <c r="P23" s="529">
        <v>141.39999999999998</v>
      </c>
      <c r="Q23" s="528">
        <v>36.599999999999994</v>
      </c>
      <c r="R23" s="478">
        <v>39.6</v>
      </c>
      <c r="S23" s="478">
        <v>41.7</v>
      </c>
      <c r="T23" s="484">
        <v>42.4</v>
      </c>
      <c r="U23" s="529">
        <v>160.30000000000001</v>
      </c>
      <c r="V23" s="528">
        <v>43.699999999999996</v>
      </c>
      <c r="W23" s="478">
        <v>39.099999999999994</v>
      </c>
      <c r="X23" s="478">
        <v>43.6</v>
      </c>
      <c r="Y23" s="484">
        <v>44.3</v>
      </c>
      <c r="Z23" s="529">
        <v>170.7</v>
      </c>
      <c r="AA23" s="528">
        <v>43</v>
      </c>
      <c r="AB23" s="478">
        <v>48</v>
      </c>
      <c r="AC23" s="478">
        <v>52</v>
      </c>
      <c r="AD23" s="484">
        <v>56</v>
      </c>
      <c r="AE23" s="529">
        <v>199</v>
      </c>
      <c r="AF23" s="633">
        <v>59</v>
      </c>
    </row>
    <row r="24" spans="1:32" x14ac:dyDescent="0.2">
      <c r="A24" s="3" t="s">
        <v>6</v>
      </c>
      <c r="B24" s="528">
        <v>135.6</v>
      </c>
      <c r="C24" s="478">
        <v>88.199999999999989</v>
      </c>
      <c r="D24" s="478">
        <v>97.4</v>
      </c>
      <c r="E24" s="484">
        <v>96.1</v>
      </c>
      <c r="F24" s="529">
        <v>417.29999999999995</v>
      </c>
      <c r="G24" s="528">
        <v>105.19999999999999</v>
      </c>
      <c r="H24" s="478">
        <v>108</v>
      </c>
      <c r="I24" s="478">
        <v>92.899999999999991</v>
      </c>
      <c r="J24" s="484">
        <v>109</v>
      </c>
      <c r="K24" s="529">
        <v>415.1</v>
      </c>
      <c r="L24" s="528">
        <v>124.6</v>
      </c>
      <c r="M24" s="478">
        <v>100.3</v>
      </c>
      <c r="N24" s="478">
        <v>112.6</v>
      </c>
      <c r="O24" s="484">
        <v>117.4</v>
      </c>
      <c r="P24" s="529">
        <v>454.89999999999992</v>
      </c>
      <c r="Q24" s="528">
        <v>121.7</v>
      </c>
      <c r="R24" s="478">
        <v>134.9</v>
      </c>
      <c r="S24" s="478">
        <v>128.69999999999999</v>
      </c>
      <c r="T24" s="484">
        <v>146</v>
      </c>
      <c r="U24" s="529">
        <v>531.30000000000007</v>
      </c>
      <c r="V24" s="528">
        <v>162.30000000000001</v>
      </c>
      <c r="W24" s="478">
        <v>170.8</v>
      </c>
      <c r="X24" s="478">
        <v>164.7</v>
      </c>
      <c r="Y24" s="484">
        <v>167</v>
      </c>
      <c r="Z24" s="529">
        <v>664.8</v>
      </c>
      <c r="AA24" s="528">
        <v>210</v>
      </c>
      <c r="AB24" s="478">
        <v>180</v>
      </c>
      <c r="AC24" s="478">
        <v>222</v>
      </c>
      <c r="AD24" s="484">
        <v>304</v>
      </c>
      <c r="AE24" s="529">
        <v>916</v>
      </c>
      <c r="AF24" s="633">
        <v>278</v>
      </c>
    </row>
    <row r="25" spans="1:32" x14ac:dyDescent="0.2">
      <c r="A25" s="3" t="s">
        <v>17</v>
      </c>
      <c r="B25" s="558">
        <v>-89</v>
      </c>
      <c r="C25" s="559">
        <v>15.700000000000001</v>
      </c>
      <c r="D25" s="559">
        <v>20.100000000000001</v>
      </c>
      <c r="E25" s="560">
        <v>20.3</v>
      </c>
      <c r="F25" s="561">
        <v>-32.900000000000006</v>
      </c>
      <c r="G25" s="558">
        <v>15</v>
      </c>
      <c r="H25" s="559">
        <v>13.8</v>
      </c>
      <c r="I25" s="559">
        <v>34.200000000000003</v>
      </c>
      <c r="J25" s="560">
        <v>56.6</v>
      </c>
      <c r="K25" s="561">
        <v>119.60000000000001</v>
      </c>
      <c r="L25" s="558">
        <v>20.900000000000002</v>
      </c>
      <c r="M25" s="559">
        <v>-33.799999999999997</v>
      </c>
      <c r="N25" s="559">
        <v>-16.2</v>
      </c>
      <c r="O25" s="560">
        <v>112.1</v>
      </c>
      <c r="P25" s="561">
        <v>83</v>
      </c>
      <c r="Q25" s="558">
        <v>41.800000000000004</v>
      </c>
      <c r="R25" s="559">
        <v>9.4</v>
      </c>
      <c r="S25" s="559">
        <v>-2.5</v>
      </c>
      <c r="T25" s="560">
        <v>328.6</v>
      </c>
      <c r="U25" s="561">
        <v>377.3</v>
      </c>
      <c r="V25" s="558">
        <v>-16.099999999999998</v>
      </c>
      <c r="W25" s="559">
        <v>18.8</v>
      </c>
      <c r="X25" s="559">
        <v>-15.3</v>
      </c>
      <c r="Y25" s="560">
        <v>38.800000000000004</v>
      </c>
      <c r="Z25" s="561">
        <v>26.200000000000003</v>
      </c>
      <c r="AA25" s="558">
        <v>15</v>
      </c>
      <c r="AB25" s="559">
        <v>-5</v>
      </c>
      <c r="AC25" s="559">
        <v>29</v>
      </c>
      <c r="AD25" s="560">
        <v>7</v>
      </c>
      <c r="AE25" s="561">
        <v>46</v>
      </c>
      <c r="AF25" s="642">
        <v>17</v>
      </c>
    </row>
    <row r="26" spans="1:32" ht="6" customHeight="1" x14ac:dyDescent="0.2">
      <c r="A26" s="7"/>
      <c r="B26" s="534"/>
      <c r="C26" s="537"/>
      <c r="D26" s="537"/>
      <c r="E26" s="535"/>
      <c r="F26" s="536"/>
      <c r="G26" s="534"/>
      <c r="H26" s="537"/>
      <c r="I26" s="537"/>
      <c r="J26" s="535"/>
      <c r="K26" s="536"/>
      <c r="L26" s="534"/>
      <c r="M26" s="537"/>
      <c r="N26" s="537"/>
      <c r="O26" s="535"/>
      <c r="P26" s="536"/>
      <c r="Q26" s="534"/>
      <c r="R26" s="537"/>
      <c r="S26" s="566"/>
      <c r="T26" s="535"/>
      <c r="U26" s="536"/>
      <c r="V26" s="534"/>
      <c r="W26" s="566"/>
      <c r="X26" s="566"/>
      <c r="Y26" s="535"/>
      <c r="Z26" s="536"/>
      <c r="AA26" s="534"/>
      <c r="AB26" s="566"/>
      <c r="AC26" s="566"/>
      <c r="AD26" s="535"/>
      <c r="AE26" s="536"/>
      <c r="AF26" s="634"/>
    </row>
    <row r="27" spans="1:32" x14ac:dyDescent="0.2">
      <c r="A27" s="4" t="s">
        <v>7</v>
      </c>
      <c r="B27" s="546">
        <v>1248.7</v>
      </c>
      <c r="C27" s="547">
        <v>1163.3</v>
      </c>
      <c r="D27" s="547">
        <v>1237.2</v>
      </c>
      <c r="E27" s="548">
        <v>1259.5999999999999</v>
      </c>
      <c r="F27" s="549">
        <v>4908.8</v>
      </c>
      <c r="G27" s="546">
        <v>1358.5</v>
      </c>
      <c r="H27" s="547">
        <v>1338.8</v>
      </c>
      <c r="I27" s="547">
        <v>1416.3</v>
      </c>
      <c r="J27" s="548">
        <v>1488.8999999999999</v>
      </c>
      <c r="K27" s="549">
        <v>5602.5000000000009</v>
      </c>
      <c r="L27" s="546">
        <v>1761.8000000000002</v>
      </c>
      <c r="M27" s="547">
        <v>1592.9999999999998</v>
      </c>
      <c r="N27" s="547">
        <v>1636.3999999999996</v>
      </c>
      <c r="O27" s="548">
        <v>1782</v>
      </c>
      <c r="P27" s="549">
        <v>6773.2</v>
      </c>
      <c r="Q27" s="546">
        <v>1969.5999999999997</v>
      </c>
      <c r="R27" s="547">
        <v>2001.6000000000001</v>
      </c>
      <c r="S27" s="547">
        <v>1981.1000000000004</v>
      </c>
      <c r="T27" s="548">
        <v>2337.6000000000004</v>
      </c>
      <c r="U27" s="549">
        <v>8289.9</v>
      </c>
      <c r="V27" s="546">
        <v>2327.1000000000004</v>
      </c>
      <c r="W27" s="547">
        <v>2262.6000000000004</v>
      </c>
      <c r="X27" s="547">
        <v>2233.7999999999997</v>
      </c>
      <c r="Y27" s="548">
        <v>2218.3000000000002</v>
      </c>
      <c r="Z27" s="549">
        <v>9041.7999999999993</v>
      </c>
      <c r="AA27" s="546">
        <v>2572</v>
      </c>
      <c r="AB27" s="547">
        <v>2478</v>
      </c>
      <c r="AC27" s="547">
        <v>2746</v>
      </c>
      <c r="AD27" s="548">
        <v>3137</v>
      </c>
      <c r="AE27" s="549">
        <v>10933</v>
      </c>
      <c r="AF27" s="636">
        <v>3469</v>
      </c>
    </row>
    <row r="28" spans="1:32" ht="6" customHeight="1" x14ac:dyDescent="0.2">
      <c r="A28" s="7"/>
      <c r="B28" s="534"/>
      <c r="C28" s="537"/>
      <c r="D28" s="537"/>
      <c r="E28" s="535"/>
      <c r="F28" s="536"/>
      <c r="G28" s="534"/>
      <c r="H28" s="537"/>
      <c r="I28" s="537"/>
      <c r="J28" s="535"/>
      <c r="K28" s="536"/>
      <c r="L28" s="534"/>
      <c r="M28" s="537"/>
      <c r="N28" s="537"/>
      <c r="O28" s="535"/>
      <c r="P28" s="536"/>
      <c r="Q28" s="534"/>
      <c r="R28" s="537"/>
      <c r="S28" s="566"/>
      <c r="T28" s="535"/>
      <c r="U28" s="536"/>
      <c r="V28" s="534"/>
      <c r="W28" s="566"/>
      <c r="X28" s="566"/>
      <c r="Y28" s="535"/>
      <c r="Z28" s="536"/>
      <c r="AA28" s="534"/>
      <c r="AB28" s="566"/>
      <c r="AC28" s="566"/>
      <c r="AD28" s="535"/>
      <c r="AE28" s="536"/>
      <c r="AF28" s="634"/>
    </row>
    <row r="29" spans="1:32" x14ac:dyDescent="0.2">
      <c r="A29" s="7" t="s">
        <v>14</v>
      </c>
      <c r="B29" s="528">
        <v>436.39999999999986</v>
      </c>
      <c r="C29" s="478">
        <v>261.00000000000023</v>
      </c>
      <c r="D29" s="478">
        <v>301.69999999999982</v>
      </c>
      <c r="E29" s="484">
        <v>232.60000000000036</v>
      </c>
      <c r="F29" s="529">
        <v>1231.6999999999989</v>
      </c>
      <c r="G29" s="528">
        <v>504.40000000000009</v>
      </c>
      <c r="H29" s="478">
        <v>333.10000000000014</v>
      </c>
      <c r="I29" s="478">
        <v>364</v>
      </c>
      <c r="J29" s="484">
        <v>264.10000000000036</v>
      </c>
      <c r="K29" s="529">
        <v>1465.5999999999995</v>
      </c>
      <c r="L29" s="528">
        <v>650.69999999999982</v>
      </c>
      <c r="M29" s="478">
        <v>449.70000000000027</v>
      </c>
      <c r="N29" s="478">
        <v>407.30000000000064</v>
      </c>
      <c r="O29" s="484">
        <v>245.99999999999977</v>
      </c>
      <c r="P29" s="529">
        <v>1753.699999999998</v>
      </c>
      <c r="Q29" s="528">
        <v>736.40000000000077</v>
      </c>
      <c r="R29" s="478">
        <v>440.39999999999941</v>
      </c>
      <c r="S29" s="478">
        <v>510.40000000000009</v>
      </c>
      <c r="T29" s="484">
        <v>93.099999999999909</v>
      </c>
      <c r="U29" s="529">
        <v>1780.3000000000011</v>
      </c>
      <c r="V29" s="528">
        <v>929.19999999999982</v>
      </c>
      <c r="W29" s="478">
        <v>511.79999999999973</v>
      </c>
      <c r="X29" s="478">
        <v>572.70000000000073</v>
      </c>
      <c r="Y29" s="484">
        <v>483.09999999999945</v>
      </c>
      <c r="Z29" s="529">
        <v>2496.8000000000011</v>
      </c>
      <c r="AA29" s="528">
        <v>1155</v>
      </c>
      <c r="AB29" s="478">
        <v>744</v>
      </c>
      <c r="AC29" s="478">
        <v>618</v>
      </c>
      <c r="AD29" s="484">
        <v>491</v>
      </c>
      <c r="AE29" s="529">
        <v>3008</v>
      </c>
      <c r="AF29" s="633">
        <v>1294</v>
      </c>
    </row>
    <row r="30" spans="1:32" x14ac:dyDescent="0.2">
      <c r="A30" s="7" t="s">
        <v>11</v>
      </c>
      <c r="B30" s="583">
        <v>105.9</v>
      </c>
      <c r="C30" s="584">
        <v>60.9</v>
      </c>
      <c r="D30" s="584">
        <v>76.2</v>
      </c>
      <c r="E30" s="585">
        <v>55.800000000000004</v>
      </c>
      <c r="F30" s="586">
        <v>298.8</v>
      </c>
      <c r="G30" s="583">
        <v>122</v>
      </c>
      <c r="H30" s="584">
        <v>80.599999999999994</v>
      </c>
      <c r="I30" s="584">
        <v>88.4</v>
      </c>
      <c r="J30" s="585">
        <v>68.5</v>
      </c>
      <c r="K30" s="586">
        <v>359.5</v>
      </c>
      <c r="L30" s="583">
        <v>162.5</v>
      </c>
      <c r="M30" s="584">
        <v>109.4</v>
      </c>
      <c r="N30" s="584">
        <v>97.9</v>
      </c>
      <c r="O30" s="585">
        <v>66.3</v>
      </c>
      <c r="P30" s="586">
        <v>436.09999999999997</v>
      </c>
      <c r="Q30" s="583">
        <v>187.6</v>
      </c>
      <c r="R30" s="584">
        <v>113.4</v>
      </c>
      <c r="S30" s="584">
        <v>129.9</v>
      </c>
      <c r="T30" s="585">
        <v>26</v>
      </c>
      <c r="U30" s="586">
        <v>456.90000000000003</v>
      </c>
      <c r="V30" s="583">
        <v>237.3</v>
      </c>
      <c r="W30" s="584">
        <v>131</v>
      </c>
      <c r="X30" s="584">
        <v>144.69999999999999</v>
      </c>
      <c r="Y30" s="585">
        <v>122.8</v>
      </c>
      <c r="Z30" s="586">
        <v>635.79999999999995</v>
      </c>
      <c r="AA30" s="583">
        <v>298</v>
      </c>
      <c r="AB30" s="584">
        <v>191</v>
      </c>
      <c r="AC30" s="584">
        <v>159</v>
      </c>
      <c r="AD30" s="585">
        <v>125</v>
      </c>
      <c r="AE30" s="586">
        <v>773</v>
      </c>
      <c r="AF30" s="645">
        <v>331</v>
      </c>
    </row>
    <row r="31" spans="1:32" ht="6" customHeight="1" x14ac:dyDescent="0.2">
      <c r="A31" s="7"/>
      <c r="B31" s="534"/>
      <c r="C31" s="537"/>
      <c r="D31" s="537"/>
      <c r="E31" s="535"/>
      <c r="F31" s="536"/>
      <c r="G31" s="534"/>
      <c r="H31" s="537"/>
      <c r="I31" s="537"/>
      <c r="J31" s="535"/>
      <c r="K31" s="536"/>
      <c r="L31" s="534"/>
      <c r="M31" s="537"/>
      <c r="N31" s="537"/>
      <c r="O31" s="535"/>
      <c r="P31" s="536"/>
      <c r="Q31" s="534"/>
      <c r="R31" s="537"/>
      <c r="S31" s="566"/>
      <c r="T31" s="535"/>
      <c r="U31" s="536"/>
      <c r="V31" s="534"/>
      <c r="W31" s="566"/>
      <c r="X31" s="566"/>
      <c r="Y31" s="535"/>
      <c r="Z31" s="536"/>
      <c r="AA31" s="534"/>
      <c r="AB31" s="566"/>
      <c r="AC31" s="566"/>
      <c r="AD31" s="535"/>
      <c r="AE31" s="536"/>
      <c r="AF31" s="634"/>
    </row>
    <row r="32" spans="1:32" x14ac:dyDescent="0.2">
      <c r="A32" s="7" t="s">
        <v>15</v>
      </c>
      <c r="B32" s="528">
        <v>330.49999999999989</v>
      </c>
      <c r="C32" s="478">
        <v>200.10000000000022</v>
      </c>
      <c r="D32" s="478">
        <v>225.49999999999983</v>
      </c>
      <c r="E32" s="484">
        <v>176.80000000000035</v>
      </c>
      <c r="F32" s="529">
        <v>932.89999999999895</v>
      </c>
      <c r="G32" s="528">
        <v>382.40000000000009</v>
      </c>
      <c r="H32" s="478">
        <v>252.50000000000014</v>
      </c>
      <c r="I32" s="478">
        <v>275.60000000000002</v>
      </c>
      <c r="J32" s="484">
        <v>195.60000000000036</v>
      </c>
      <c r="K32" s="529">
        <v>1106.0999999999995</v>
      </c>
      <c r="L32" s="528">
        <v>488.19999999999982</v>
      </c>
      <c r="M32" s="478">
        <v>340.3000000000003</v>
      </c>
      <c r="N32" s="478">
        <v>309.40000000000066</v>
      </c>
      <c r="O32" s="484">
        <v>179.69999999999976</v>
      </c>
      <c r="P32" s="529">
        <v>1317.5999999999981</v>
      </c>
      <c r="Q32" s="528">
        <v>548.80000000000075</v>
      </c>
      <c r="R32" s="478">
        <v>326.99999999999943</v>
      </c>
      <c r="S32" s="478">
        <v>380.50000000000011</v>
      </c>
      <c r="T32" s="484">
        <v>67.099999999999909</v>
      </c>
      <c r="U32" s="529">
        <v>1323.400000000001</v>
      </c>
      <c r="V32" s="528">
        <v>691.89999999999986</v>
      </c>
      <c r="W32" s="478">
        <v>380.79999999999973</v>
      </c>
      <c r="X32" s="478">
        <v>428.00000000000074</v>
      </c>
      <c r="Y32" s="484">
        <v>360.29999999999944</v>
      </c>
      <c r="Z32" s="529">
        <v>1861.0000000000011</v>
      </c>
      <c r="AA32" s="528">
        <v>857</v>
      </c>
      <c r="AB32" s="478">
        <v>553</v>
      </c>
      <c r="AC32" s="478">
        <v>459</v>
      </c>
      <c r="AD32" s="484">
        <v>366</v>
      </c>
      <c r="AE32" s="529">
        <v>2235</v>
      </c>
      <c r="AF32" s="633">
        <v>963</v>
      </c>
    </row>
    <row r="33" spans="1:32" x14ac:dyDescent="0.2">
      <c r="A33" s="64" t="s">
        <v>107</v>
      </c>
      <c r="B33" s="528"/>
      <c r="C33" s="478"/>
      <c r="D33" s="478"/>
      <c r="E33" s="484"/>
      <c r="F33" s="529"/>
      <c r="G33" s="528"/>
      <c r="H33" s="478"/>
      <c r="I33" s="478"/>
      <c r="J33" s="484"/>
      <c r="K33" s="529"/>
      <c r="L33" s="528"/>
      <c r="M33" s="478"/>
      <c r="N33" s="478"/>
      <c r="O33" s="484"/>
      <c r="P33" s="529"/>
      <c r="Q33" s="528"/>
      <c r="R33" s="478"/>
      <c r="S33" s="478"/>
      <c r="T33" s="484"/>
      <c r="U33" s="529"/>
      <c r="V33" s="528"/>
      <c r="W33" s="478"/>
      <c r="X33" s="478"/>
      <c r="Y33" s="484"/>
      <c r="Z33" s="529"/>
      <c r="AA33" s="528"/>
      <c r="AB33" s="478"/>
      <c r="AC33" s="478"/>
      <c r="AD33" s="484"/>
      <c r="AE33" s="529"/>
      <c r="AF33" s="633"/>
    </row>
    <row r="34" spans="1:32" x14ac:dyDescent="0.2">
      <c r="A34" s="64" t="s">
        <v>79</v>
      </c>
      <c r="B34" s="583">
        <v>0.7</v>
      </c>
      <c r="C34" s="584">
        <v>1.5</v>
      </c>
      <c r="D34" s="584">
        <v>0.9</v>
      </c>
      <c r="E34" s="585">
        <v>1.8</v>
      </c>
      <c r="F34" s="586">
        <v>4.9000000000000004</v>
      </c>
      <c r="G34" s="583">
        <v>1.8</v>
      </c>
      <c r="H34" s="584">
        <v>2.6</v>
      </c>
      <c r="I34" s="584">
        <v>1.2</v>
      </c>
      <c r="J34" s="585">
        <v>2.8</v>
      </c>
      <c r="K34" s="586">
        <v>8.4</v>
      </c>
      <c r="L34" s="583">
        <v>0.7</v>
      </c>
      <c r="M34" s="584">
        <v>1.4</v>
      </c>
      <c r="N34" s="584">
        <v>1.2</v>
      </c>
      <c r="O34" s="585">
        <v>1.1000000000000001</v>
      </c>
      <c r="P34" s="586">
        <v>4.4000000000000004</v>
      </c>
      <c r="Q34" s="583">
        <v>0.8</v>
      </c>
      <c r="R34" s="584">
        <v>2</v>
      </c>
      <c r="S34" s="584">
        <v>3.1</v>
      </c>
      <c r="T34" s="659">
        <v>0.4</v>
      </c>
      <c r="U34" s="586">
        <v>6.3000000000000007</v>
      </c>
      <c r="V34" s="583">
        <v>4.3</v>
      </c>
      <c r="W34" s="584">
        <v>2</v>
      </c>
      <c r="X34" s="584">
        <v>1.5</v>
      </c>
      <c r="Y34" s="659">
        <v>-0.1</v>
      </c>
      <c r="Z34" s="586">
        <v>7.7</v>
      </c>
      <c r="AA34" s="583">
        <v>5</v>
      </c>
      <c r="AB34" s="659">
        <v>0</v>
      </c>
      <c r="AC34" s="584">
        <v>1</v>
      </c>
      <c r="AD34" s="585">
        <v>3</v>
      </c>
      <c r="AE34" s="586">
        <v>9</v>
      </c>
      <c r="AF34" s="645">
        <v>1</v>
      </c>
    </row>
    <row r="35" spans="1:32" ht="6" customHeight="1" x14ac:dyDescent="0.2">
      <c r="A35" s="7"/>
      <c r="B35" s="138"/>
      <c r="C35" s="423"/>
      <c r="D35" s="423"/>
      <c r="E35" s="143"/>
      <c r="F35" s="438"/>
      <c r="G35" s="138"/>
      <c r="H35" s="423"/>
      <c r="I35" s="423"/>
      <c r="J35" s="143"/>
      <c r="K35" s="438"/>
      <c r="L35" s="138"/>
      <c r="M35" s="423"/>
      <c r="N35" s="423"/>
      <c r="O35" s="143"/>
      <c r="P35" s="438"/>
      <c r="Q35" s="138"/>
      <c r="R35" s="423"/>
      <c r="S35" s="479"/>
      <c r="T35" s="143"/>
      <c r="U35" s="438"/>
      <c r="V35" s="138"/>
      <c r="W35" s="479"/>
      <c r="X35" s="479"/>
      <c r="Y35" s="143"/>
      <c r="Z35" s="438"/>
      <c r="AA35" s="138"/>
      <c r="AB35" s="479"/>
      <c r="AC35" s="479"/>
      <c r="AD35" s="143"/>
      <c r="AE35" s="438"/>
      <c r="AF35" s="500"/>
    </row>
    <row r="36" spans="1:32" x14ac:dyDescent="0.2">
      <c r="A36" s="4" t="s">
        <v>15</v>
      </c>
      <c r="B36" s="137"/>
      <c r="C36" s="136"/>
      <c r="D36" s="136"/>
      <c r="E36" s="139"/>
      <c r="F36" s="436"/>
      <c r="G36" s="137"/>
      <c r="H36" s="136"/>
      <c r="I36" s="136"/>
      <c r="J36" s="139"/>
      <c r="K36" s="436"/>
      <c r="L36" s="137"/>
      <c r="M36" s="136"/>
      <c r="N36" s="136"/>
      <c r="O36" s="139"/>
      <c r="P36" s="436"/>
      <c r="Q36" s="137"/>
      <c r="R36" s="136"/>
      <c r="S36" s="136"/>
      <c r="T36" s="139"/>
      <c r="U36" s="436"/>
      <c r="V36" s="137"/>
      <c r="W36" s="136"/>
      <c r="X36" s="136"/>
      <c r="Y36" s="139"/>
      <c r="Z36" s="436"/>
      <c r="AA36" s="137"/>
      <c r="AB36" s="136"/>
      <c r="AC36" s="136"/>
      <c r="AD36" s="139"/>
      <c r="AE36" s="436"/>
      <c r="AF36" s="372"/>
    </row>
    <row r="37" spans="1:32" ht="13.5" thickBot="1" x14ac:dyDescent="0.25">
      <c r="A37" s="4" t="s">
        <v>80</v>
      </c>
      <c r="B37" s="550">
        <v>329.7999999999999</v>
      </c>
      <c r="C37" s="551">
        <v>198.60000000000022</v>
      </c>
      <c r="D37" s="551">
        <v>224.59999999999982</v>
      </c>
      <c r="E37" s="552">
        <v>175.00000000000034</v>
      </c>
      <c r="F37" s="553">
        <v>927.99999999999898</v>
      </c>
      <c r="G37" s="550">
        <v>380.60000000000008</v>
      </c>
      <c r="H37" s="551">
        <v>249.90000000000015</v>
      </c>
      <c r="I37" s="551">
        <v>274.40000000000003</v>
      </c>
      <c r="J37" s="552">
        <v>192.80000000000035</v>
      </c>
      <c r="K37" s="553">
        <v>1097.6999999999994</v>
      </c>
      <c r="L37" s="550">
        <v>487.49999999999983</v>
      </c>
      <c r="M37" s="551">
        <v>338.90000000000032</v>
      </c>
      <c r="N37" s="551">
        <v>308.20000000000067</v>
      </c>
      <c r="O37" s="552">
        <v>178.59999999999977</v>
      </c>
      <c r="P37" s="553">
        <v>1313.199999999998</v>
      </c>
      <c r="Q37" s="550">
        <v>548.0000000000008</v>
      </c>
      <c r="R37" s="551">
        <v>324.99999999999943</v>
      </c>
      <c r="S37" s="551">
        <v>377.40000000000009</v>
      </c>
      <c r="T37" s="552">
        <v>66.699999999999903</v>
      </c>
      <c r="U37" s="553">
        <v>1317.100000000001</v>
      </c>
      <c r="V37" s="550">
        <v>687.59999999999991</v>
      </c>
      <c r="W37" s="551">
        <v>378.79999999999973</v>
      </c>
      <c r="X37" s="551">
        <v>426.50000000000074</v>
      </c>
      <c r="Y37" s="552">
        <v>360.39999999999947</v>
      </c>
      <c r="Z37" s="553">
        <v>1853.3000000000011</v>
      </c>
      <c r="AA37" s="550">
        <v>852</v>
      </c>
      <c r="AB37" s="551">
        <v>553</v>
      </c>
      <c r="AC37" s="551">
        <v>458</v>
      </c>
      <c r="AD37" s="552">
        <v>363</v>
      </c>
      <c r="AE37" s="553">
        <v>2226</v>
      </c>
      <c r="AF37" s="637">
        <v>962</v>
      </c>
    </row>
    <row r="38" spans="1:32" ht="7.9" customHeight="1" thickTop="1" x14ac:dyDescent="0.2">
      <c r="A38" s="3"/>
      <c r="B38" s="11"/>
      <c r="E38" s="34"/>
      <c r="F38" s="439"/>
      <c r="G38" s="11"/>
      <c r="J38" s="34"/>
      <c r="K38" s="439"/>
      <c r="L38" s="11"/>
      <c r="O38" s="34"/>
      <c r="P38" s="439"/>
      <c r="Q38" s="11"/>
      <c r="T38" s="34"/>
      <c r="U38" s="439"/>
      <c r="V38" s="11"/>
      <c r="Y38" s="34"/>
      <c r="Z38" s="439"/>
      <c r="AA38" s="11"/>
      <c r="AD38" s="34"/>
      <c r="AE38" s="439"/>
      <c r="AF38" s="501"/>
    </row>
    <row r="39" spans="1:32" x14ac:dyDescent="0.2">
      <c r="A39" s="7" t="s">
        <v>16</v>
      </c>
      <c r="B39" s="259">
        <v>1.71</v>
      </c>
      <c r="C39" s="257">
        <v>1.02</v>
      </c>
      <c r="D39" s="257">
        <v>1.1399999999999999</v>
      </c>
      <c r="E39" s="267">
        <v>0.89</v>
      </c>
      <c r="F39" s="440">
        <v>4.76</v>
      </c>
      <c r="G39" s="259">
        <v>1.91</v>
      </c>
      <c r="H39" s="257">
        <v>1.21</v>
      </c>
      <c r="I39" s="257">
        <v>1.3</v>
      </c>
      <c r="J39" s="267">
        <v>0.91</v>
      </c>
      <c r="K39" s="440">
        <v>5.29</v>
      </c>
      <c r="L39" s="259">
        <v>2.2799999999999998</v>
      </c>
      <c r="M39" s="257">
        <v>1.58</v>
      </c>
      <c r="N39" s="257">
        <v>1.4349999999999998</v>
      </c>
      <c r="O39" s="267">
        <v>0.83499999999999996</v>
      </c>
      <c r="P39" s="440">
        <v>6.12</v>
      </c>
      <c r="Q39" s="259">
        <v>2.5219999999999998</v>
      </c>
      <c r="R39" s="257">
        <v>1.48</v>
      </c>
      <c r="S39" s="257">
        <v>1.718</v>
      </c>
      <c r="T39" s="267">
        <v>0.3</v>
      </c>
      <c r="U39" s="440">
        <v>6</v>
      </c>
      <c r="V39" s="489">
        <v>3.1</v>
      </c>
      <c r="W39" s="490">
        <v>1.69</v>
      </c>
      <c r="X39" s="490">
        <v>1.9</v>
      </c>
      <c r="Y39" s="463">
        <v>1.56</v>
      </c>
      <c r="Z39" s="440">
        <v>8.25</v>
      </c>
      <c r="AA39" s="489">
        <v>3.2849999999999997</v>
      </c>
      <c r="AB39" s="490">
        <v>2.1140000000000003</v>
      </c>
      <c r="AC39" s="490">
        <v>1.76</v>
      </c>
      <c r="AD39" s="670">
        <v>1.3949999999999998</v>
      </c>
      <c r="AE39" s="677">
        <v>8.5540000000000003</v>
      </c>
      <c r="AF39" s="516">
        <v>3.7</v>
      </c>
    </row>
    <row r="40" spans="1:32" x14ac:dyDescent="0.2">
      <c r="A40" s="7" t="s">
        <v>42</v>
      </c>
      <c r="B40" s="260">
        <v>0.02</v>
      </c>
      <c r="C40" s="254">
        <v>0.31</v>
      </c>
      <c r="D40" s="254">
        <v>0.33</v>
      </c>
      <c r="E40" s="268">
        <v>0.24</v>
      </c>
      <c r="F40" s="441">
        <v>0.18</v>
      </c>
      <c r="G40" s="260">
        <v>0.12</v>
      </c>
      <c r="H40" s="254">
        <v>0.19</v>
      </c>
      <c r="I40" s="254">
        <v>0.14000000000000001</v>
      </c>
      <c r="J40" s="268">
        <v>0.02</v>
      </c>
      <c r="K40" s="441">
        <v>0.11</v>
      </c>
      <c r="L40" s="260">
        <v>0.19</v>
      </c>
      <c r="M40" s="254">
        <v>0.31</v>
      </c>
      <c r="N40" s="254">
        <v>0.1</v>
      </c>
      <c r="O40" s="268">
        <v>-0.08</v>
      </c>
      <c r="P40" s="441">
        <v>0.16</v>
      </c>
      <c r="Q40" s="260">
        <v>0.11</v>
      </c>
      <c r="R40" s="254">
        <v>-0.06</v>
      </c>
      <c r="S40" s="254">
        <v>0.2</v>
      </c>
      <c r="T40" s="268">
        <v>-0.64</v>
      </c>
      <c r="U40" s="441">
        <v>-0.02</v>
      </c>
      <c r="V40" s="260">
        <v>0.23</v>
      </c>
      <c r="W40" s="254">
        <v>0.14000000000000001</v>
      </c>
      <c r="X40" s="254">
        <v>0.11</v>
      </c>
      <c r="Y40" s="268">
        <v>4.2</v>
      </c>
      <c r="Z40" s="441">
        <v>0.38</v>
      </c>
      <c r="AA40" s="260">
        <v>0.06</v>
      </c>
      <c r="AB40" s="254">
        <v>0.25</v>
      </c>
      <c r="AC40" s="254">
        <v>-7.0000000000000007E-2</v>
      </c>
      <c r="AD40" s="268">
        <v>-0.1</v>
      </c>
      <c r="AE40" s="441">
        <v>0.04</v>
      </c>
      <c r="AF40" s="503">
        <v>0.13</v>
      </c>
    </row>
    <row r="41" spans="1:32" x14ac:dyDescent="0.2">
      <c r="A41" s="64" t="s">
        <v>172</v>
      </c>
      <c r="B41" s="260">
        <v>3.9399999999999998E-2</v>
      </c>
      <c r="C41" s="254">
        <v>3.8699999999999998E-2</v>
      </c>
      <c r="D41" s="254">
        <v>6.3399999999999998E-2</v>
      </c>
      <c r="E41" s="268">
        <v>3.2099999999999997E-2</v>
      </c>
      <c r="F41" s="441">
        <v>4.3299999999999998E-2</v>
      </c>
      <c r="G41" s="260">
        <v>0.1111</v>
      </c>
      <c r="H41" s="254">
        <v>0.17480000000000001</v>
      </c>
      <c r="I41" s="254">
        <v>0.16719999999999999</v>
      </c>
      <c r="J41" s="268">
        <v>0.18559999999999999</v>
      </c>
      <c r="K41" s="441">
        <v>0.158</v>
      </c>
      <c r="L41" s="260">
        <v>0.30109999999999998</v>
      </c>
      <c r="M41" s="254">
        <v>0.22800000000000001</v>
      </c>
      <c r="N41" s="254">
        <v>0.15110000000000001</v>
      </c>
      <c r="O41" s="268">
        <v>0.15870000000000001</v>
      </c>
      <c r="P41" s="441">
        <v>0.2107</v>
      </c>
      <c r="Q41" s="260">
        <v>0.1222</v>
      </c>
      <c r="R41" s="254">
        <v>0.1986</v>
      </c>
      <c r="S41" s="254">
        <v>0.21940000000000001</v>
      </c>
      <c r="T41" s="268">
        <v>0.19900000000000001</v>
      </c>
      <c r="U41" s="441">
        <v>0.182</v>
      </c>
      <c r="V41" s="260">
        <v>0.2039</v>
      </c>
      <c r="W41" s="254">
        <v>0.1363</v>
      </c>
      <c r="X41" s="254">
        <v>0.12759999999999999</v>
      </c>
      <c r="Y41" s="268">
        <v>0.1143</v>
      </c>
      <c r="Z41" s="441">
        <v>0.14710000000000001</v>
      </c>
      <c r="AA41" s="260">
        <v>0.1462</v>
      </c>
      <c r="AB41" s="254">
        <v>0.1623</v>
      </c>
      <c r="AC41" s="254">
        <v>0.2016</v>
      </c>
      <c r="AD41" s="268">
        <v>0.34539999999999998</v>
      </c>
      <c r="AE41" s="441">
        <v>0.2102</v>
      </c>
      <c r="AF41" s="503">
        <v>0.28010000000000002</v>
      </c>
    </row>
    <row r="42" spans="1:32" x14ac:dyDescent="0.2">
      <c r="A42" s="126" t="s">
        <v>166</v>
      </c>
      <c r="B42" s="366">
        <v>0.04</v>
      </c>
      <c r="C42" s="360">
        <v>-0.01</v>
      </c>
      <c r="D42" s="360">
        <v>0.02</v>
      </c>
      <c r="E42" s="427">
        <v>0.03</v>
      </c>
      <c r="F42" s="442">
        <v>0.02</v>
      </c>
      <c r="G42" s="366">
        <v>0.04</v>
      </c>
      <c r="H42" s="360">
        <v>0.09</v>
      </c>
      <c r="I42" s="360">
        <v>0.1</v>
      </c>
      <c r="J42" s="427">
        <v>0.11</v>
      </c>
      <c r="K42" s="442">
        <v>0.08</v>
      </c>
      <c r="L42" s="366">
        <v>0.1</v>
      </c>
      <c r="M42" s="360">
        <v>0.11</v>
      </c>
      <c r="N42" s="360">
        <v>0.08</v>
      </c>
      <c r="O42" s="427">
        <v>0.11</v>
      </c>
      <c r="P42" s="442">
        <v>0.1</v>
      </c>
      <c r="Q42" s="366">
        <v>0.1</v>
      </c>
      <c r="R42" s="360">
        <v>0.11</v>
      </c>
      <c r="S42" s="360">
        <v>0.11</v>
      </c>
      <c r="T42" s="427">
        <v>0.08</v>
      </c>
      <c r="U42" s="442">
        <v>0.1</v>
      </c>
      <c r="V42" s="366">
        <v>0.09</v>
      </c>
      <c r="W42" s="360">
        <v>0.08</v>
      </c>
      <c r="X42" s="360">
        <v>0.06</v>
      </c>
      <c r="Y42" s="427">
        <v>7.4999999999999997E-2</v>
      </c>
      <c r="Z42" s="442">
        <v>7.4999999999999997E-2</v>
      </c>
      <c r="AA42" s="366">
        <v>0.09</v>
      </c>
      <c r="AB42" s="360">
        <v>0.05</v>
      </c>
      <c r="AC42" s="360">
        <v>0.04</v>
      </c>
      <c r="AD42" s="427">
        <v>0.05</v>
      </c>
      <c r="AE42" s="442">
        <v>0.06</v>
      </c>
      <c r="AF42" s="504">
        <v>0.05</v>
      </c>
    </row>
    <row r="43" spans="1:32" x14ac:dyDescent="0.2">
      <c r="A43" s="64" t="s">
        <v>119</v>
      </c>
      <c r="B43" s="260">
        <v>0.53639999999999999</v>
      </c>
      <c r="C43" s="254">
        <v>0.57369999999999999</v>
      </c>
      <c r="D43" s="254">
        <v>0.57310000000000005</v>
      </c>
      <c r="E43" s="268">
        <v>0.59199999999999997</v>
      </c>
      <c r="F43" s="441">
        <v>0.56769999999999998</v>
      </c>
      <c r="G43" s="260">
        <v>0.5222</v>
      </c>
      <c r="H43" s="254">
        <v>0.56220000000000003</v>
      </c>
      <c r="I43" s="254">
        <v>0.55889999999999995</v>
      </c>
      <c r="J43" s="268">
        <v>0.56989999999999996</v>
      </c>
      <c r="K43" s="441">
        <v>0.55269999999999997</v>
      </c>
      <c r="L43" s="260">
        <v>0.52700000000000002</v>
      </c>
      <c r="M43" s="254">
        <v>0.56689999999999996</v>
      </c>
      <c r="N43" s="254">
        <v>0.57420000000000004</v>
      </c>
      <c r="O43" s="268">
        <v>0.57199999999999995</v>
      </c>
      <c r="P43" s="441">
        <v>0.5585</v>
      </c>
      <c r="Q43" s="260">
        <v>0.51849999999999996</v>
      </c>
      <c r="R43" s="254">
        <v>0.57609999999999995</v>
      </c>
      <c r="S43" s="254">
        <v>0.56620000000000004</v>
      </c>
      <c r="T43" s="268">
        <v>0.57879999999999998</v>
      </c>
      <c r="U43" s="441">
        <v>0.55879999999999996</v>
      </c>
      <c r="V43" s="260">
        <v>0.52549999999999997</v>
      </c>
      <c r="W43" s="254">
        <v>0.58120000000000005</v>
      </c>
      <c r="X43" s="254">
        <v>0.57389999999999997</v>
      </c>
      <c r="Y43" s="268">
        <v>0.56879999999999997</v>
      </c>
      <c r="Z43" s="441">
        <v>0.56079999999999997</v>
      </c>
      <c r="AA43" s="260">
        <v>0.50109999999999999</v>
      </c>
      <c r="AB43" s="254">
        <v>0.55679999999999996</v>
      </c>
      <c r="AC43" s="254">
        <v>0.56950000000000001</v>
      </c>
      <c r="AD43" s="268">
        <v>0.59199999999999997</v>
      </c>
      <c r="AE43" s="441">
        <v>0.55410000000000004</v>
      </c>
      <c r="AF43" s="503">
        <v>0.52429999999999999</v>
      </c>
    </row>
    <row r="44" spans="1:32" x14ac:dyDescent="0.2">
      <c r="A44" s="64" t="s">
        <v>120</v>
      </c>
      <c r="B44" s="400">
        <v>0.1522</v>
      </c>
      <c r="C44" s="361">
        <v>0.14249999999999999</v>
      </c>
      <c r="D44" s="361">
        <v>0.1268</v>
      </c>
      <c r="E44" s="428">
        <v>0.1452</v>
      </c>
      <c r="F44" s="443">
        <v>0.1419</v>
      </c>
      <c r="G44" s="400">
        <v>0.1183</v>
      </c>
      <c r="H44" s="361">
        <v>0.1396</v>
      </c>
      <c r="I44" s="361">
        <v>0.14080000000000001</v>
      </c>
      <c r="J44" s="428">
        <v>0.1608</v>
      </c>
      <c r="K44" s="443">
        <v>0.13950000000000001</v>
      </c>
      <c r="L44" s="400">
        <v>0.12429999999999999</v>
      </c>
      <c r="M44" s="361">
        <v>0.15659999999999999</v>
      </c>
      <c r="N44" s="361">
        <v>0.1595</v>
      </c>
      <c r="O44" s="428">
        <v>0.1716</v>
      </c>
      <c r="P44" s="443">
        <v>0.1517</v>
      </c>
      <c r="Q44" s="400">
        <v>0.13109999999999999</v>
      </c>
      <c r="R44" s="361">
        <v>0.16450000000000001</v>
      </c>
      <c r="S44" s="361">
        <v>0.1573</v>
      </c>
      <c r="T44" s="428">
        <v>0.1661</v>
      </c>
      <c r="U44" s="443">
        <v>0.15409999999999999</v>
      </c>
      <c r="V44" s="400">
        <v>0.12670000000000001</v>
      </c>
      <c r="W44" s="361">
        <v>0.14810000000000001</v>
      </c>
      <c r="X44" s="361">
        <v>0.14929999999999999</v>
      </c>
      <c r="Y44" s="428">
        <v>0.15609999999999999</v>
      </c>
      <c r="Z44" s="443">
        <v>0.14419999999999999</v>
      </c>
      <c r="AA44" s="400">
        <v>0.11310000000000001</v>
      </c>
      <c r="AB44" s="361">
        <v>0.13900000000000001</v>
      </c>
      <c r="AC44" s="361">
        <v>0.15340000000000001</v>
      </c>
      <c r="AD44" s="428">
        <v>0.16869999999999999</v>
      </c>
      <c r="AE44" s="443">
        <v>0.14330000000000001</v>
      </c>
      <c r="AF44" s="505">
        <v>0.12670000000000001</v>
      </c>
    </row>
    <row r="45" spans="1:32" x14ac:dyDescent="0.2">
      <c r="A45" s="3" t="s">
        <v>8</v>
      </c>
      <c r="B45" s="260">
        <v>0.2427</v>
      </c>
      <c r="C45" s="254">
        <v>0.23330000000000001</v>
      </c>
      <c r="D45" s="254">
        <v>0.25259999999999999</v>
      </c>
      <c r="E45" s="268">
        <v>0.2399</v>
      </c>
      <c r="F45" s="441">
        <v>0.24260000000000001</v>
      </c>
      <c r="G45" s="260">
        <v>0.2419</v>
      </c>
      <c r="H45" s="254">
        <v>0.24199999999999999</v>
      </c>
      <c r="I45" s="254">
        <v>0.2429</v>
      </c>
      <c r="J45" s="268">
        <v>0.25940000000000002</v>
      </c>
      <c r="K45" s="441">
        <v>0.24529999999999999</v>
      </c>
      <c r="L45" s="260">
        <v>0.24970000000000001</v>
      </c>
      <c r="M45" s="254">
        <v>0.24329999999999999</v>
      </c>
      <c r="N45" s="254">
        <v>0.2404</v>
      </c>
      <c r="O45" s="268">
        <v>0.26950000000000002</v>
      </c>
      <c r="P45" s="441">
        <v>0.2487</v>
      </c>
      <c r="Q45" s="260">
        <v>0.25480000000000003</v>
      </c>
      <c r="R45" s="254">
        <v>0.25750000000000001</v>
      </c>
      <c r="S45" s="254">
        <v>0.2545</v>
      </c>
      <c r="T45" s="268">
        <v>0.27929999999999999</v>
      </c>
      <c r="U45" s="441">
        <v>0.25659999999999999</v>
      </c>
      <c r="V45" s="260">
        <v>0.25540000000000002</v>
      </c>
      <c r="W45" s="254">
        <v>0.25600000000000001</v>
      </c>
      <c r="X45" s="254">
        <v>0.25269999999999998</v>
      </c>
      <c r="Y45" s="268">
        <v>0.25419999999999998</v>
      </c>
      <c r="Z45" s="441">
        <v>0.25459999999999999</v>
      </c>
      <c r="AA45" s="260">
        <v>0.25800000000000001</v>
      </c>
      <c r="AB45" s="254">
        <v>0.25669999999999998</v>
      </c>
      <c r="AC45" s="254">
        <v>0.25729999999999997</v>
      </c>
      <c r="AD45" s="268">
        <v>0.25459999999999999</v>
      </c>
      <c r="AE45" s="441">
        <v>0.25700000000000001</v>
      </c>
      <c r="AF45" s="503">
        <v>0.25580000000000003</v>
      </c>
    </row>
    <row r="46" spans="1:32" ht="7.9" customHeight="1" x14ac:dyDescent="0.2">
      <c r="A46" s="3"/>
      <c r="B46" s="11"/>
      <c r="E46" s="34"/>
      <c r="F46" s="439"/>
      <c r="G46" s="11"/>
      <c r="J46" s="34"/>
      <c r="K46" s="439"/>
      <c r="L46" s="11"/>
      <c r="O46" s="34"/>
      <c r="P46" s="439"/>
      <c r="Q46" s="11"/>
      <c r="T46" s="34"/>
      <c r="U46" s="439"/>
      <c r="V46" s="11"/>
      <c r="Y46" s="34"/>
      <c r="Z46" s="439"/>
      <c r="AA46" s="11"/>
      <c r="AD46" s="34"/>
      <c r="AE46" s="439"/>
      <c r="AF46" s="501"/>
    </row>
    <row r="47" spans="1:32" ht="15.75" x14ac:dyDescent="0.25">
      <c r="A47" s="15" t="s">
        <v>9</v>
      </c>
      <c r="B47" s="260"/>
      <c r="C47" s="254"/>
      <c r="D47" s="254"/>
      <c r="E47" s="268"/>
      <c r="F47" s="441"/>
      <c r="G47" s="260"/>
      <c r="H47" s="254"/>
      <c r="I47" s="254"/>
      <c r="J47" s="268"/>
      <c r="K47" s="441"/>
      <c r="L47" s="260"/>
      <c r="M47" s="254"/>
      <c r="N47" s="254"/>
      <c r="O47" s="268"/>
      <c r="P47" s="441"/>
      <c r="Q47" s="260"/>
      <c r="R47" s="254"/>
      <c r="S47" s="254"/>
      <c r="T47" s="268"/>
      <c r="U47" s="441"/>
      <c r="V47" s="260"/>
      <c r="W47" s="254"/>
      <c r="X47" s="254"/>
      <c r="Y47" s="268"/>
      <c r="Z47" s="441"/>
      <c r="AA47" s="260"/>
      <c r="AB47" s="254"/>
      <c r="AC47" s="254"/>
      <c r="AD47" s="268"/>
      <c r="AE47" s="441"/>
      <c r="AF47" s="503"/>
    </row>
    <row r="48" spans="1:32" ht="7.9" customHeight="1" x14ac:dyDescent="0.2">
      <c r="A48" s="3"/>
      <c r="B48" s="11"/>
      <c r="E48" s="34"/>
      <c r="F48" s="439"/>
      <c r="G48" s="11"/>
      <c r="J48" s="34"/>
      <c r="K48" s="439"/>
      <c r="L48" s="11"/>
      <c r="O48" s="34"/>
      <c r="P48" s="439"/>
      <c r="Q48" s="11"/>
      <c r="T48" s="34"/>
      <c r="U48" s="439"/>
      <c r="V48" s="11"/>
      <c r="Y48" s="34"/>
      <c r="Z48" s="439"/>
      <c r="AA48" s="11"/>
      <c r="AD48" s="34"/>
      <c r="AE48" s="439"/>
      <c r="AF48" s="501"/>
    </row>
    <row r="49" spans="1:32" x14ac:dyDescent="0.2">
      <c r="A49" s="3" t="s">
        <v>12</v>
      </c>
      <c r="B49" s="401">
        <v>193239</v>
      </c>
      <c r="C49" s="363">
        <v>194050</v>
      </c>
      <c r="D49" s="363">
        <v>196345</v>
      </c>
      <c r="E49" s="429">
        <v>197420</v>
      </c>
      <c r="F49" s="444">
        <v>195048</v>
      </c>
      <c r="G49" s="401">
        <v>199076</v>
      </c>
      <c r="H49" s="363">
        <v>205826</v>
      </c>
      <c r="I49" s="363">
        <v>211498</v>
      </c>
      <c r="J49" s="429">
        <v>212864</v>
      </c>
      <c r="K49" s="444">
        <v>207346</v>
      </c>
      <c r="L49" s="401">
        <v>213519</v>
      </c>
      <c r="M49" s="363">
        <v>214346</v>
      </c>
      <c r="N49" s="363">
        <v>214965</v>
      </c>
      <c r="O49" s="429">
        <v>215831</v>
      </c>
      <c r="P49" s="444">
        <v>214667</v>
      </c>
      <c r="Q49" s="401">
        <v>216951</v>
      </c>
      <c r="R49" s="363">
        <v>219049</v>
      </c>
      <c r="S49" s="363">
        <v>220203</v>
      </c>
      <c r="T49" s="429">
        <v>221104</v>
      </c>
      <c r="U49" s="444">
        <v>219358</v>
      </c>
      <c r="V49" s="401">
        <v>221957</v>
      </c>
      <c r="W49" s="363">
        <v>222854</v>
      </c>
      <c r="X49" s="363">
        <v>223886</v>
      </c>
      <c r="Y49" s="429">
        <v>231059</v>
      </c>
      <c r="Z49" s="444">
        <v>224966</v>
      </c>
      <c r="AA49" s="401">
        <v>259421</v>
      </c>
      <c r="AB49" s="363">
        <v>260435</v>
      </c>
      <c r="AC49" s="363">
        <v>260408</v>
      </c>
      <c r="AD49" s="429">
        <v>260258</v>
      </c>
      <c r="AE49" s="444">
        <v>260134</v>
      </c>
      <c r="AF49" s="506">
        <v>259816</v>
      </c>
    </row>
    <row r="50" spans="1:32" x14ac:dyDescent="0.2">
      <c r="A50" s="64" t="s">
        <v>58</v>
      </c>
      <c r="B50" s="401">
        <v>694</v>
      </c>
      <c r="C50" s="363">
        <v>1213</v>
      </c>
      <c r="D50" s="363">
        <v>373</v>
      </c>
      <c r="E50" s="429">
        <v>730</v>
      </c>
      <c r="F50" s="444">
        <v>3010</v>
      </c>
      <c r="G50" s="401">
        <v>576</v>
      </c>
      <c r="H50" s="363">
        <v>92</v>
      </c>
      <c r="I50" s="363">
        <v>242</v>
      </c>
      <c r="J50" s="429">
        <v>821</v>
      </c>
      <c r="K50" s="444">
        <v>1731</v>
      </c>
      <c r="L50" s="401">
        <v>0</v>
      </c>
      <c r="M50" s="363">
        <v>0</v>
      </c>
      <c r="N50" s="363">
        <v>96</v>
      </c>
      <c r="O50" s="429">
        <v>779</v>
      </c>
      <c r="P50" s="444">
        <v>875</v>
      </c>
      <c r="Q50" s="401">
        <v>982</v>
      </c>
      <c r="R50" s="363">
        <v>851</v>
      </c>
      <c r="S50" s="363">
        <v>103</v>
      </c>
      <c r="T50" s="429">
        <v>564</v>
      </c>
      <c r="U50" s="444">
        <v>2500</v>
      </c>
      <c r="V50" s="401">
        <v>378</v>
      </c>
      <c r="W50" s="363">
        <v>175</v>
      </c>
      <c r="X50" s="363">
        <v>15</v>
      </c>
      <c r="Y50" s="429">
        <v>9</v>
      </c>
      <c r="Z50" s="444">
        <v>577</v>
      </c>
      <c r="AA50" s="401">
        <v>49</v>
      </c>
      <c r="AB50" s="363">
        <v>0</v>
      </c>
      <c r="AC50" s="363">
        <v>20</v>
      </c>
      <c r="AD50" s="429">
        <v>31</v>
      </c>
      <c r="AE50" s="444">
        <v>100</v>
      </c>
      <c r="AF50" s="506">
        <v>76</v>
      </c>
    </row>
    <row r="51" spans="1:32" x14ac:dyDescent="0.2">
      <c r="A51" s="3" t="s">
        <v>56</v>
      </c>
      <c r="B51" s="401">
        <v>8</v>
      </c>
      <c r="C51" s="363">
        <v>4</v>
      </c>
      <c r="D51" s="363">
        <v>5</v>
      </c>
      <c r="E51" s="429">
        <v>10</v>
      </c>
      <c r="F51" s="444">
        <v>27</v>
      </c>
      <c r="G51" s="401">
        <v>6</v>
      </c>
      <c r="H51" s="363">
        <v>8</v>
      </c>
      <c r="I51" s="363">
        <v>5</v>
      </c>
      <c r="J51" s="429">
        <v>19</v>
      </c>
      <c r="K51" s="444">
        <v>38</v>
      </c>
      <c r="L51" s="401">
        <v>5</v>
      </c>
      <c r="M51" s="363">
        <v>9</v>
      </c>
      <c r="N51" s="363">
        <v>6</v>
      </c>
      <c r="O51" s="429">
        <v>17</v>
      </c>
      <c r="P51" s="444">
        <v>37</v>
      </c>
      <c r="Q51" s="401">
        <v>10</v>
      </c>
      <c r="R51" s="363">
        <v>15</v>
      </c>
      <c r="S51" s="363">
        <v>12</v>
      </c>
      <c r="T51" s="429">
        <v>14</v>
      </c>
      <c r="U51" s="444">
        <v>51</v>
      </c>
      <c r="V51" s="401">
        <v>12</v>
      </c>
      <c r="W51" s="363">
        <v>12</v>
      </c>
      <c r="X51" s="363">
        <v>4</v>
      </c>
      <c r="Y51" s="429">
        <v>20</v>
      </c>
      <c r="Z51" s="444">
        <v>48</v>
      </c>
      <c r="AA51" s="401">
        <v>11</v>
      </c>
      <c r="AB51" s="363">
        <v>9</v>
      </c>
      <c r="AC51" s="363">
        <v>6</v>
      </c>
      <c r="AD51" s="429">
        <v>7</v>
      </c>
      <c r="AE51" s="444">
        <v>33</v>
      </c>
      <c r="AF51" s="506">
        <v>9</v>
      </c>
    </row>
    <row r="52" spans="1:32" x14ac:dyDescent="0.2">
      <c r="A52" s="3" t="s">
        <v>57</v>
      </c>
      <c r="B52" s="562">
        <v>124.2</v>
      </c>
      <c r="C52" s="563">
        <v>13.9</v>
      </c>
      <c r="D52" s="563">
        <v>13.1</v>
      </c>
      <c r="E52" s="564">
        <v>100.2</v>
      </c>
      <c r="F52" s="565">
        <v>251.39999999999998</v>
      </c>
      <c r="G52" s="562">
        <v>103.7</v>
      </c>
      <c r="H52" s="563">
        <v>70.099999999999994</v>
      </c>
      <c r="I52" s="563">
        <v>16.100000000000001</v>
      </c>
      <c r="J52" s="564">
        <v>812.1</v>
      </c>
      <c r="K52" s="565">
        <v>1002</v>
      </c>
      <c r="L52" s="562">
        <v>32.200000000000003</v>
      </c>
      <c r="M52" s="563">
        <v>52.6</v>
      </c>
      <c r="N52" s="563">
        <v>20.399999999999999</v>
      </c>
      <c r="O52" s="564">
        <v>141.30000000000001</v>
      </c>
      <c r="P52" s="565">
        <v>246.50000000000003</v>
      </c>
      <c r="Q52" s="562">
        <v>69</v>
      </c>
      <c r="R52" s="563">
        <v>349.1</v>
      </c>
      <c r="S52" s="563">
        <v>57.2</v>
      </c>
      <c r="T52" s="564">
        <v>409.8</v>
      </c>
      <c r="U52" s="565">
        <v>885.1</v>
      </c>
      <c r="V52" s="562">
        <v>69.2</v>
      </c>
      <c r="W52" s="563">
        <v>72</v>
      </c>
      <c r="X52" s="563">
        <v>46.7</v>
      </c>
      <c r="Y52" s="564">
        <v>198.6</v>
      </c>
      <c r="Z52" s="565">
        <v>386.5</v>
      </c>
      <c r="AA52" s="562">
        <v>100.9</v>
      </c>
      <c r="AB52" s="563">
        <v>290.8</v>
      </c>
      <c r="AC52" s="563">
        <v>3036</v>
      </c>
      <c r="AD52" s="564">
        <v>134.30000000000001</v>
      </c>
      <c r="AE52" s="565">
        <v>3562</v>
      </c>
      <c r="AF52" s="641">
        <v>59</v>
      </c>
    </row>
    <row r="53" spans="1:32" x14ac:dyDescent="0.2">
      <c r="A53" s="151" t="s">
        <v>75</v>
      </c>
      <c r="B53" s="401">
        <v>32686</v>
      </c>
      <c r="C53" s="363">
        <v>31489</v>
      </c>
      <c r="D53" s="363">
        <v>30692</v>
      </c>
      <c r="E53" s="429">
        <v>31095</v>
      </c>
      <c r="F53" s="444"/>
      <c r="G53" s="401">
        <v>32321</v>
      </c>
      <c r="H53" s="363">
        <v>33406</v>
      </c>
      <c r="I53" s="363">
        <v>33985</v>
      </c>
      <c r="J53" s="429">
        <v>37177</v>
      </c>
      <c r="K53" s="444"/>
      <c r="L53" s="401">
        <v>37729</v>
      </c>
      <c r="M53" s="363">
        <v>38610</v>
      </c>
      <c r="N53" s="363">
        <v>40358</v>
      </c>
      <c r="O53" s="429">
        <v>41109</v>
      </c>
      <c r="P53" s="444"/>
      <c r="Q53" s="401">
        <v>42427</v>
      </c>
      <c r="R53" s="363">
        <v>45641</v>
      </c>
      <c r="S53" s="363">
        <v>46758</v>
      </c>
      <c r="T53" s="429">
        <v>49084</v>
      </c>
      <c r="U53" s="444"/>
      <c r="V53" s="401">
        <v>49821</v>
      </c>
      <c r="W53" s="363">
        <v>50669</v>
      </c>
      <c r="X53" s="363">
        <v>51261</v>
      </c>
      <c r="Y53" s="429">
        <v>52430</v>
      </c>
      <c r="Z53" s="444"/>
      <c r="AA53" s="401">
        <v>53714</v>
      </c>
      <c r="AB53" s="363">
        <v>55493</v>
      </c>
      <c r="AC53" s="363">
        <v>66391</v>
      </c>
      <c r="AD53" s="429">
        <v>66450</v>
      </c>
      <c r="AE53" s="444"/>
      <c r="AF53" s="506">
        <v>66729</v>
      </c>
    </row>
    <row r="54" spans="1:32" ht="8.4499999999999993" customHeight="1" x14ac:dyDescent="0.2">
      <c r="A54" s="3"/>
      <c r="B54" s="11"/>
      <c r="E54" s="34"/>
      <c r="F54" s="439"/>
      <c r="G54" s="11"/>
      <c r="J54" s="34"/>
      <c r="K54" s="439"/>
      <c r="L54" s="11"/>
      <c r="O54" s="34"/>
      <c r="P54" s="439"/>
      <c r="Q54" s="11"/>
      <c r="T54" s="34"/>
      <c r="U54" s="439"/>
      <c r="V54" s="11"/>
      <c r="Y54" s="34"/>
      <c r="Z54" s="439"/>
      <c r="AA54" s="11"/>
      <c r="AD54" s="34"/>
      <c r="AE54" s="439"/>
      <c r="AF54" s="501"/>
    </row>
    <row r="55" spans="1:32" x14ac:dyDescent="0.2">
      <c r="A55" s="128" t="s">
        <v>18</v>
      </c>
      <c r="B55" s="260"/>
      <c r="C55" s="254"/>
      <c r="D55" s="254"/>
      <c r="E55" s="268"/>
      <c r="F55" s="441"/>
      <c r="G55" s="260"/>
      <c r="H55" s="254"/>
      <c r="I55" s="254"/>
      <c r="J55" s="268"/>
      <c r="K55" s="441"/>
      <c r="L55" s="260"/>
      <c r="M55" s="254"/>
      <c r="N55" s="254"/>
      <c r="O55" s="268"/>
      <c r="P55" s="441"/>
      <c r="Q55" s="260"/>
      <c r="R55" s="254"/>
      <c r="S55" s="254"/>
      <c r="T55" s="268"/>
      <c r="U55" s="441"/>
      <c r="V55" s="260"/>
      <c r="W55" s="254"/>
      <c r="X55" s="254"/>
      <c r="Y55" s="268"/>
      <c r="Z55" s="441"/>
      <c r="AA55" s="260"/>
      <c r="AB55" s="254"/>
      <c r="AC55" s="254"/>
      <c r="AD55" s="268"/>
      <c r="AE55" s="441"/>
      <c r="AF55" s="503"/>
    </row>
    <row r="56" spans="1:32" ht="7.9" customHeight="1" x14ac:dyDescent="0.2">
      <c r="A56" s="3"/>
      <c r="B56" s="11"/>
      <c r="E56" s="34"/>
      <c r="F56" s="439"/>
      <c r="G56" s="11"/>
      <c r="J56" s="34"/>
      <c r="K56" s="439"/>
      <c r="L56" s="11"/>
      <c r="O56" s="34"/>
      <c r="P56" s="439"/>
      <c r="Q56" s="11"/>
      <c r="T56" s="34"/>
      <c r="U56" s="439"/>
      <c r="V56" s="11"/>
      <c r="Y56" s="34"/>
      <c r="Z56" s="439"/>
      <c r="AA56" s="11"/>
      <c r="AD56" s="34"/>
      <c r="AE56" s="439"/>
      <c r="AF56" s="501"/>
    </row>
    <row r="57" spans="1:32" x14ac:dyDescent="0.2">
      <c r="A57" s="7" t="s">
        <v>19</v>
      </c>
      <c r="B57" s="554">
        <v>330.49999999999989</v>
      </c>
      <c r="C57" s="555">
        <v>200.10000000000022</v>
      </c>
      <c r="D57" s="555">
        <v>225.49999999999983</v>
      </c>
      <c r="E57" s="556">
        <v>176.80000000000035</v>
      </c>
      <c r="F57" s="557">
        <v>932.89999999999895</v>
      </c>
      <c r="G57" s="554">
        <v>382.40000000000009</v>
      </c>
      <c r="H57" s="555">
        <v>252.50000000000014</v>
      </c>
      <c r="I57" s="555">
        <v>275.60000000000002</v>
      </c>
      <c r="J57" s="556">
        <v>195.60000000000036</v>
      </c>
      <c r="K57" s="557">
        <v>1106.0999999999995</v>
      </c>
      <c r="L57" s="554">
        <v>488.19999999999982</v>
      </c>
      <c r="M57" s="555">
        <v>340.3000000000003</v>
      </c>
      <c r="N57" s="555">
        <v>309.40000000000066</v>
      </c>
      <c r="O57" s="556">
        <v>179.69999999999976</v>
      </c>
      <c r="P57" s="557">
        <v>1317.5999999999981</v>
      </c>
      <c r="Q57" s="554">
        <v>548.80000000000075</v>
      </c>
      <c r="R57" s="555">
        <v>326.99999999999943</v>
      </c>
      <c r="S57" s="555">
        <v>380.50000000000011</v>
      </c>
      <c r="T57" s="556">
        <v>67.099999999999909</v>
      </c>
      <c r="U57" s="557">
        <v>1323.400000000001</v>
      </c>
      <c r="V57" s="554">
        <v>691.89999999999986</v>
      </c>
      <c r="W57" s="555">
        <v>380.79999999999973</v>
      </c>
      <c r="X57" s="555">
        <v>428.00000000000074</v>
      </c>
      <c r="Y57" s="556">
        <v>360.29999999999944</v>
      </c>
      <c r="Z57" s="557">
        <v>1861.0000000000011</v>
      </c>
      <c r="AA57" s="554">
        <v>857</v>
      </c>
      <c r="AB57" s="555">
        <v>553</v>
      </c>
      <c r="AC57" s="555">
        <v>459</v>
      </c>
      <c r="AD57" s="556">
        <v>366</v>
      </c>
      <c r="AE57" s="557">
        <v>2235</v>
      </c>
      <c r="AF57" s="638">
        <v>963</v>
      </c>
    </row>
    <row r="58" spans="1:32" x14ac:dyDescent="0.2">
      <c r="A58" s="7" t="s">
        <v>11</v>
      </c>
      <c r="B58" s="528">
        <v>105.9</v>
      </c>
      <c r="C58" s="478">
        <v>60.9</v>
      </c>
      <c r="D58" s="478">
        <v>76.2</v>
      </c>
      <c r="E58" s="484">
        <v>55.800000000000004</v>
      </c>
      <c r="F58" s="529">
        <v>298.8</v>
      </c>
      <c r="G58" s="528">
        <v>122</v>
      </c>
      <c r="H58" s="478">
        <v>80.599999999999994</v>
      </c>
      <c r="I58" s="478">
        <v>88.4</v>
      </c>
      <c r="J58" s="484">
        <v>68.5</v>
      </c>
      <c r="K58" s="529">
        <v>359.5</v>
      </c>
      <c r="L58" s="528">
        <v>162.5</v>
      </c>
      <c r="M58" s="478">
        <v>109.4</v>
      </c>
      <c r="N58" s="478">
        <v>97.9</v>
      </c>
      <c r="O58" s="484">
        <v>66.3</v>
      </c>
      <c r="P58" s="529">
        <v>436.09999999999997</v>
      </c>
      <c r="Q58" s="528">
        <v>187.6</v>
      </c>
      <c r="R58" s="478">
        <v>113.4</v>
      </c>
      <c r="S58" s="478">
        <v>129.9</v>
      </c>
      <c r="T58" s="484">
        <v>26</v>
      </c>
      <c r="U58" s="529">
        <v>456.90000000000003</v>
      </c>
      <c r="V58" s="528">
        <v>237.3</v>
      </c>
      <c r="W58" s="478">
        <v>131</v>
      </c>
      <c r="X58" s="478">
        <v>144.69999999999999</v>
      </c>
      <c r="Y58" s="484">
        <v>122.8</v>
      </c>
      <c r="Z58" s="529">
        <v>635.79999999999995</v>
      </c>
      <c r="AA58" s="528">
        <v>298</v>
      </c>
      <c r="AB58" s="478">
        <v>191</v>
      </c>
      <c r="AC58" s="478">
        <v>159</v>
      </c>
      <c r="AD58" s="484">
        <v>125</v>
      </c>
      <c r="AE58" s="529">
        <v>773</v>
      </c>
      <c r="AF58" s="633">
        <v>331</v>
      </c>
    </row>
    <row r="59" spans="1:32" x14ac:dyDescent="0.2">
      <c r="A59" s="3" t="s">
        <v>5</v>
      </c>
      <c r="B59" s="528">
        <v>29.900000000000002</v>
      </c>
      <c r="C59" s="478">
        <v>30.1</v>
      </c>
      <c r="D59" s="478">
        <v>30.200000000000003</v>
      </c>
      <c r="E59" s="484">
        <v>32.700000000000003</v>
      </c>
      <c r="F59" s="529">
        <v>122.9</v>
      </c>
      <c r="G59" s="528">
        <v>33.6</v>
      </c>
      <c r="H59" s="478">
        <v>32.700000000000003</v>
      </c>
      <c r="I59" s="478">
        <v>33.799999999999997</v>
      </c>
      <c r="J59" s="484">
        <v>33.9</v>
      </c>
      <c r="K59" s="529">
        <v>134</v>
      </c>
      <c r="L59" s="528">
        <v>34.299999999999997</v>
      </c>
      <c r="M59" s="478">
        <v>39.099999999999994</v>
      </c>
      <c r="N59" s="478">
        <v>32.1</v>
      </c>
      <c r="O59" s="484">
        <v>35.9</v>
      </c>
      <c r="P59" s="529">
        <v>141.39999999999998</v>
      </c>
      <c r="Q59" s="528">
        <v>36.599999999999994</v>
      </c>
      <c r="R59" s="478">
        <v>39.6</v>
      </c>
      <c r="S59" s="478">
        <v>41.7</v>
      </c>
      <c r="T59" s="484">
        <v>42.4</v>
      </c>
      <c r="U59" s="529">
        <v>160.30000000000001</v>
      </c>
      <c r="V59" s="528">
        <v>43.699999999999996</v>
      </c>
      <c r="W59" s="478">
        <v>39.099999999999994</v>
      </c>
      <c r="X59" s="478">
        <v>43.6</v>
      </c>
      <c r="Y59" s="484">
        <v>44.3</v>
      </c>
      <c r="Z59" s="529">
        <v>170.7</v>
      </c>
      <c r="AA59" s="528">
        <v>43</v>
      </c>
      <c r="AB59" s="478">
        <v>48</v>
      </c>
      <c r="AC59" s="478">
        <v>52</v>
      </c>
      <c r="AD59" s="484">
        <v>56</v>
      </c>
      <c r="AE59" s="529">
        <v>199</v>
      </c>
      <c r="AF59" s="633">
        <v>59</v>
      </c>
    </row>
    <row r="60" spans="1:32" x14ac:dyDescent="0.2">
      <c r="A60" s="3" t="s">
        <v>6</v>
      </c>
      <c r="B60" s="528">
        <v>135.6</v>
      </c>
      <c r="C60" s="478">
        <v>88.199999999999989</v>
      </c>
      <c r="D60" s="478">
        <v>97.4</v>
      </c>
      <c r="E60" s="484">
        <v>96.1</v>
      </c>
      <c r="F60" s="529">
        <v>417.29999999999995</v>
      </c>
      <c r="G60" s="528">
        <v>105.19999999999999</v>
      </c>
      <c r="H60" s="478">
        <v>108</v>
      </c>
      <c r="I60" s="478">
        <v>92.899999999999991</v>
      </c>
      <c r="J60" s="484">
        <v>109</v>
      </c>
      <c r="K60" s="529">
        <v>415.1</v>
      </c>
      <c r="L60" s="528">
        <v>124.6</v>
      </c>
      <c r="M60" s="478">
        <v>100.3</v>
      </c>
      <c r="N60" s="478">
        <v>112.6</v>
      </c>
      <c r="O60" s="484">
        <v>117.4</v>
      </c>
      <c r="P60" s="529">
        <v>454.89999999999992</v>
      </c>
      <c r="Q60" s="528">
        <v>121.7</v>
      </c>
      <c r="R60" s="478">
        <v>134.9</v>
      </c>
      <c r="S60" s="478">
        <v>128.69999999999999</v>
      </c>
      <c r="T60" s="484">
        <v>146</v>
      </c>
      <c r="U60" s="529">
        <v>531.30000000000007</v>
      </c>
      <c r="V60" s="528">
        <v>162.30000000000001</v>
      </c>
      <c r="W60" s="478">
        <v>170.8</v>
      </c>
      <c r="X60" s="478">
        <v>164.7</v>
      </c>
      <c r="Y60" s="484">
        <v>167</v>
      </c>
      <c r="Z60" s="529">
        <v>664.8</v>
      </c>
      <c r="AA60" s="528">
        <v>210</v>
      </c>
      <c r="AB60" s="478">
        <v>180</v>
      </c>
      <c r="AC60" s="478">
        <v>222</v>
      </c>
      <c r="AD60" s="484">
        <v>304</v>
      </c>
      <c r="AE60" s="529">
        <v>916</v>
      </c>
      <c r="AF60" s="633">
        <v>278</v>
      </c>
    </row>
    <row r="61" spans="1:32" x14ac:dyDescent="0.2">
      <c r="A61" s="3" t="s">
        <v>17</v>
      </c>
      <c r="B61" s="558">
        <v>-89</v>
      </c>
      <c r="C61" s="559">
        <v>15.700000000000001</v>
      </c>
      <c r="D61" s="559">
        <v>20.100000000000001</v>
      </c>
      <c r="E61" s="560">
        <v>20.3</v>
      </c>
      <c r="F61" s="561">
        <v>-32.900000000000006</v>
      </c>
      <c r="G61" s="558">
        <v>15</v>
      </c>
      <c r="H61" s="559">
        <v>13.8</v>
      </c>
      <c r="I61" s="559">
        <v>34.200000000000003</v>
      </c>
      <c r="J61" s="560">
        <v>56.6</v>
      </c>
      <c r="K61" s="561">
        <v>119.60000000000001</v>
      </c>
      <c r="L61" s="558">
        <v>20.900000000000002</v>
      </c>
      <c r="M61" s="559">
        <v>-33.799999999999997</v>
      </c>
      <c r="N61" s="559">
        <v>-16.2</v>
      </c>
      <c r="O61" s="560">
        <v>112.1</v>
      </c>
      <c r="P61" s="561">
        <v>83</v>
      </c>
      <c r="Q61" s="558">
        <v>41.800000000000004</v>
      </c>
      <c r="R61" s="559">
        <v>9.4</v>
      </c>
      <c r="S61" s="559">
        <v>-2.5</v>
      </c>
      <c r="T61" s="560">
        <v>328.6</v>
      </c>
      <c r="U61" s="561">
        <v>377.3</v>
      </c>
      <c r="V61" s="558">
        <v>-16.099999999999998</v>
      </c>
      <c r="W61" s="559">
        <v>18.8</v>
      </c>
      <c r="X61" s="559">
        <v>-15.3</v>
      </c>
      <c r="Y61" s="560">
        <v>38.800000000000004</v>
      </c>
      <c r="Z61" s="561">
        <v>26.200000000000003</v>
      </c>
      <c r="AA61" s="558">
        <v>15</v>
      </c>
      <c r="AB61" s="559">
        <v>-5</v>
      </c>
      <c r="AC61" s="559">
        <v>29</v>
      </c>
      <c r="AD61" s="560">
        <v>7</v>
      </c>
      <c r="AE61" s="561">
        <v>46</v>
      </c>
      <c r="AF61" s="642">
        <v>17</v>
      </c>
    </row>
    <row r="62" spans="1:32" ht="7.9" customHeight="1" x14ac:dyDescent="0.2">
      <c r="A62" s="3"/>
      <c r="B62" s="11"/>
      <c r="E62" s="34"/>
      <c r="F62" s="439"/>
      <c r="G62" s="11"/>
      <c r="J62" s="34"/>
      <c r="K62" s="439"/>
      <c r="L62" s="11"/>
      <c r="O62" s="34"/>
      <c r="P62" s="439"/>
      <c r="Q62" s="11"/>
      <c r="T62" s="34"/>
      <c r="U62" s="439"/>
      <c r="V62" s="11"/>
      <c r="Y62" s="34"/>
      <c r="Z62" s="439"/>
      <c r="AA62" s="11"/>
      <c r="AD62" s="34"/>
      <c r="AE62" s="439"/>
      <c r="AF62" s="501"/>
    </row>
    <row r="63" spans="1:32" ht="13.5" thickBot="1" x14ac:dyDescent="0.25">
      <c r="A63" s="4" t="s">
        <v>18</v>
      </c>
      <c r="B63" s="550">
        <v>512.89999999999986</v>
      </c>
      <c r="C63" s="551">
        <v>395.00000000000023</v>
      </c>
      <c r="D63" s="551">
        <v>449.39999999999986</v>
      </c>
      <c r="E63" s="552">
        <v>381.70000000000033</v>
      </c>
      <c r="F63" s="553">
        <v>1738.9999999999989</v>
      </c>
      <c r="G63" s="550">
        <v>658.2</v>
      </c>
      <c r="H63" s="551">
        <v>487.60000000000014</v>
      </c>
      <c r="I63" s="551">
        <v>524.9</v>
      </c>
      <c r="J63" s="552">
        <v>463.60000000000036</v>
      </c>
      <c r="K63" s="553">
        <v>2134.2999999999993</v>
      </c>
      <c r="L63" s="550">
        <v>830.49999999999977</v>
      </c>
      <c r="M63" s="551">
        <v>555.3000000000003</v>
      </c>
      <c r="N63" s="551">
        <v>535.80000000000064</v>
      </c>
      <c r="O63" s="552">
        <v>511.39999999999975</v>
      </c>
      <c r="P63" s="553">
        <v>2432.9999999999982</v>
      </c>
      <c r="Q63" s="550">
        <v>936.5000000000008</v>
      </c>
      <c r="R63" s="551">
        <v>624.29999999999939</v>
      </c>
      <c r="S63" s="551">
        <v>678.30000000000018</v>
      </c>
      <c r="T63" s="552">
        <v>610.09999999999991</v>
      </c>
      <c r="U63" s="553">
        <v>2849.2000000000012</v>
      </c>
      <c r="V63" s="550">
        <v>1119.0999999999999</v>
      </c>
      <c r="W63" s="551">
        <v>740.49999999999977</v>
      </c>
      <c r="X63" s="551">
        <v>765.70000000000073</v>
      </c>
      <c r="Y63" s="552">
        <v>733.19999999999936</v>
      </c>
      <c r="Z63" s="553">
        <v>3358.5000000000009</v>
      </c>
      <c r="AA63" s="550">
        <v>1423</v>
      </c>
      <c r="AB63" s="551">
        <v>967</v>
      </c>
      <c r="AC63" s="551">
        <v>921</v>
      </c>
      <c r="AD63" s="552">
        <v>858</v>
      </c>
      <c r="AE63" s="553">
        <v>4169</v>
      </c>
      <c r="AF63" s="637">
        <v>1648</v>
      </c>
    </row>
    <row r="64" spans="1:32" ht="6" customHeight="1" thickTop="1" x14ac:dyDescent="0.2">
      <c r="A64" s="4"/>
      <c r="B64" s="368"/>
      <c r="C64" s="359"/>
      <c r="D64" s="359"/>
      <c r="E64" s="431"/>
      <c r="F64" s="447"/>
      <c r="G64" s="368"/>
      <c r="H64" s="359"/>
      <c r="I64" s="359"/>
      <c r="J64" s="431"/>
      <c r="K64" s="447"/>
      <c r="L64" s="368"/>
      <c r="M64" s="359"/>
      <c r="N64" s="359"/>
      <c r="O64" s="431"/>
      <c r="P64" s="447"/>
      <c r="Q64" s="368"/>
      <c r="R64" s="359"/>
      <c r="S64" s="359"/>
      <c r="T64" s="431"/>
      <c r="U64" s="447"/>
      <c r="V64" s="368"/>
      <c r="W64" s="359"/>
      <c r="X64" s="359"/>
      <c r="Y64" s="431"/>
      <c r="Z64" s="447"/>
      <c r="AA64" s="368"/>
      <c r="AB64" s="359"/>
      <c r="AC64" s="359"/>
      <c r="AD64" s="431"/>
      <c r="AE64" s="447"/>
      <c r="AF64" s="508"/>
    </row>
    <row r="65" spans="1:32" x14ac:dyDescent="0.2">
      <c r="A65" s="64" t="s">
        <v>121</v>
      </c>
      <c r="B65" s="260">
        <v>0.31130000000000002</v>
      </c>
      <c r="C65" s="254">
        <v>0.2838</v>
      </c>
      <c r="D65" s="254">
        <v>0.30009999999999998</v>
      </c>
      <c r="E65" s="268">
        <v>0.26279999999999998</v>
      </c>
      <c r="F65" s="441">
        <v>0.29039999999999999</v>
      </c>
      <c r="G65" s="260">
        <v>0.35959999999999998</v>
      </c>
      <c r="H65" s="254">
        <v>0.29820000000000002</v>
      </c>
      <c r="I65" s="254">
        <v>0.30030000000000001</v>
      </c>
      <c r="J65" s="268">
        <v>0.26929999999999998</v>
      </c>
      <c r="K65" s="441">
        <v>0.30780000000000002</v>
      </c>
      <c r="L65" s="260">
        <v>0.34870000000000001</v>
      </c>
      <c r="M65" s="254">
        <v>0.27650000000000002</v>
      </c>
      <c r="N65" s="254">
        <v>0.26629999999999998</v>
      </c>
      <c r="O65" s="268">
        <v>0.25640000000000002</v>
      </c>
      <c r="P65" s="441">
        <v>0.2898</v>
      </c>
      <c r="Q65" s="260">
        <v>0.35039999999999999</v>
      </c>
      <c r="R65" s="254">
        <v>0.25940000000000002</v>
      </c>
      <c r="S65" s="254">
        <v>0.27650000000000002</v>
      </c>
      <c r="T65" s="268">
        <v>0.25509999999999999</v>
      </c>
      <c r="U65" s="441">
        <v>0.28710000000000002</v>
      </c>
      <c r="V65" s="260">
        <v>0.3478</v>
      </c>
      <c r="W65" s="254">
        <v>0.2707</v>
      </c>
      <c r="X65" s="254">
        <v>0.27679999999999999</v>
      </c>
      <c r="Y65" s="268">
        <v>0.27510000000000001</v>
      </c>
      <c r="Z65" s="441">
        <v>0.29499999999999998</v>
      </c>
      <c r="AA65" s="260">
        <v>0.38579999999999998</v>
      </c>
      <c r="AB65" s="254">
        <v>0.30420000000000003</v>
      </c>
      <c r="AC65" s="254">
        <v>0.27710000000000001</v>
      </c>
      <c r="AD65" s="268">
        <v>0.23930000000000001</v>
      </c>
      <c r="AE65" s="441">
        <v>0.30259999999999998</v>
      </c>
      <c r="AF65" s="503">
        <v>0.34910000000000002</v>
      </c>
    </row>
    <row r="66" spans="1:32" x14ac:dyDescent="0.2">
      <c r="A66" s="3" t="s">
        <v>37</v>
      </c>
      <c r="B66" s="260">
        <v>-5.1900000000000002E-2</v>
      </c>
      <c r="C66" s="254">
        <v>0.26400000000000001</v>
      </c>
      <c r="D66" s="254">
        <v>0.32179999999999997</v>
      </c>
      <c r="E66" s="268">
        <v>0.26390000000000002</v>
      </c>
      <c r="F66" s="441">
        <v>0.16170000000000001</v>
      </c>
      <c r="G66" s="260">
        <v>0.2833</v>
      </c>
      <c r="H66" s="254">
        <v>0.2344</v>
      </c>
      <c r="I66" s="254">
        <v>0.16800000000000001</v>
      </c>
      <c r="J66" s="268">
        <v>0.21460000000000001</v>
      </c>
      <c r="K66" s="441">
        <v>0.2273</v>
      </c>
      <c r="L66" s="260">
        <v>0.26179999999999998</v>
      </c>
      <c r="M66" s="254">
        <v>0.13880000000000001</v>
      </c>
      <c r="N66" s="254">
        <v>2.0799999999999999E-2</v>
      </c>
      <c r="O66" s="268">
        <v>0.1031</v>
      </c>
      <c r="P66" s="441">
        <v>0.14000000000000001</v>
      </c>
      <c r="Q66" s="260">
        <v>0.12759999999999999</v>
      </c>
      <c r="R66" s="254">
        <v>0.12429999999999999</v>
      </c>
      <c r="S66" s="254">
        <v>0.26600000000000001</v>
      </c>
      <c r="T66" s="268">
        <v>0.193</v>
      </c>
      <c r="U66" s="441">
        <v>0.1711</v>
      </c>
      <c r="V66" s="260">
        <v>0.19500000000000001</v>
      </c>
      <c r="W66" s="254">
        <v>0.18609999999999999</v>
      </c>
      <c r="X66" s="254">
        <v>0.12889999999999999</v>
      </c>
      <c r="Y66" s="268">
        <v>0.20180000000000001</v>
      </c>
      <c r="Z66" s="441">
        <v>0.17879999999999999</v>
      </c>
      <c r="AA66" s="260">
        <v>0.27160000000000001</v>
      </c>
      <c r="AB66" s="254">
        <v>0.30590000000000001</v>
      </c>
      <c r="AC66" s="254">
        <v>0.20280000000000001</v>
      </c>
      <c r="AD66" s="268">
        <v>0.17019999999999999</v>
      </c>
      <c r="AE66" s="441">
        <v>0.24129999999999999</v>
      </c>
      <c r="AF66" s="503">
        <v>0.15809999999999999</v>
      </c>
    </row>
    <row r="67" spans="1:32" ht="6" customHeight="1" thickBot="1" x14ac:dyDescent="0.25">
      <c r="A67" s="131"/>
      <c r="B67" s="369"/>
      <c r="C67" s="370"/>
      <c r="D67" s="370"/>
      <c r="E67" s="432"/>
      <c r="F67" s="448"/>
      <c r="G67" s="369"/>
      <c r="H67" s="370"/>
      <c r="I67" s="370"/>
      <c r="J67" s="432"/>
      <c r="K67" s="448"/>
      <c r="L67" s="369"/>
      <c r="M67" s="370"/>
      <c r="N67" s="370"/>
      <c r="O67" s="432"/>
      <c r="P67" s="448"/>
      <c r="Q67" s="369"/>
      <c r="R67" s="370"/>
      <c r="S67" s="370"/>
      <c r="T67" s="432"/>
      <c r="U67" s="448"/>
      <c r="V67" s="369"/>
      <c r="W67" s="370"/>
      <c r="X67" s="370"/>
      <c r="Y67" s="432"/>
      <c r="Z67" s="448"/>
      <c r="AA67" s="369"/>
      <c r="AB67" s="370"/>
      <c r="AC67" s="370"/>
      <c r="AD67" s="432"/>
      <c r="AE67" s="448"/>
      <c r="AF67" s="509"/>
    </row>
    <row r="69" spans="1:32" x14ac:dyDescent="0.2">
      <c r="A69" s="46"/>
    </row>
    <row r="70" spans="1:32" x14ac:dyDescent="0.2">
      <c r="A70" s="46"/>
      <c r="AF70" s="152" t="s">
        <v>230</v>
      </c>
    </row>
    <row r="71" spans="1:32" ht="19.350000000000001" customHeight="1" x14ac:dyDescent="0.25">
      <c r="A71" s="760" t="s">
        <v>0</v>
      </c>
      <c r="B71" s="760"/>
      <c r="C71" s="760"/>
      <c r="D71" s="760"/>
      <c r="E71" s="760"/>
      <c r="F71" s="760"/>
      <c r="G71" s="760"/>
      <c r="H71" s="760"/>
      <c r="I71" s="760"/>
      <c r="J71" s="760"/>
      <c r="K71" s="760"/>
      <c r="L71" s="760"/>
      <c r="M71" s="760"/>
      <c r="N71" s="760"/>
      <c r="O71" s="760"/>
      <c r="P71" s="760"/>
      <c r="Q71" s="760"/>
      <c r="R71" s="760"/>
      <c r="S71" s="760"/>
      <c r="T71" s="760"/>
      <c r="U71" s="760"/>
      <c r="V71" s="760"/>
      <c r="W71" s="760"/>
      <c r="X71" s="760"/>
      <c r="Y71" s="760"/>
      <c r="Z71" s="760"/>
      <c r="AA71" s="760"/>
      <c r="AB71" s="760"/>
      <c r="AC71" s="760"/>
      <c r="AD71" s="760"/>
      <c r="AE71" s="760"/>
      <c r="AF71" s="760"/>
    </row>
    <row r="72" spans="1:32" ht="19.350000000000001" customHeight="1" x14ac:dyDescent="0.25">
      <c r="A72" s="760" t="s">
        <v>163</v>
      </c>
      <c r="B72" s="760"/>
      <c r="C72" s="760"/>
      <c r="D72" s="760"/>
      <c r="E72" s="760"/>
      <c r="F72" s="760"/>
      <c r="G72" s="760"/>
      <c r="H72" s="760"/>
      <c r="I72" s="760"/>
      <c r="J72" s="760"/>
      <c r="K72" s="760"/>
      <c r="L72" s="760"/>
      <c r="M72" s="760"/>
      <c r="N72" s="760"/>
      <c r="O72" s="760"/>
      <c r="P72" s="760"/>
      <c r="Q72" s="760"/>
      <c r="R72" s="760"/>
      <c r="S72" s="760"/>
      <c r="T72" s="760"/>
      <c r="U72" s="760"/>
      <c r="V72" s="760"/>
      <c r="W72" s="760"/>
      <c r="X72" s="760"/>
      <c r="Y72" s="760"/>
      <c r="Z72" s="760"/>
      <c r="AA72" s="760"/>
      <c r="AB72" s="760"/>
      <c r="AC72" s="760"/>
      <c r="AD72" s="760"/>
      <c r="AE72" s="760"/>
      <c r="AF72" s="760"/>
    </row>
    <row r="73" spans="1:32" ht="19.350000000000001" customHeight="1" x14ac:dyDescent="0.25">
      <c r="A73" s="760" t="s">
        <v>240</v>
      </c>
      <c r="B73" s="760"/>
      <c r="C73" s="760"/>
      <c r="D73" s="760"/>
      <c r="E73" s="760"/>
      <c r="F73" s="760"/>
      <c r="G73" s="760"/>
      <c r="H73" s="760"/>
      <c r="I73" s="760"/>
      <c r="J73" s="760"/>
      <c r="K73" s="760"/>
      <c r="L73" s="760"/>
      <c r="M73" s="760"/>
      <c r="N73" s="760"/>
      <c r="O73" s="760"/>
      <c r="P73" s="760"/>
      <c r="Q73" s="760"/>
      <c r="R73" s="760"/>
      <c r="S73" s="760"/>
      <c r="T73" s="760"/>
      <c r="U73" s="760"/>
      <c r="V73" s="760"/>
      <c r="W73" s="760"/>
      <c r="X73" s="760"/>
      <c r="Y73" s="760"/>
      <c r="Z73" s="760"/>
      <c r="AA73" s="760"/>
      <c r="AB73" s="760"/>
      <c r="AC73" s="760"/>
      <c r="AD73" s="760"/>
      <c r="AE73" s="760"/>
      <c r="AF73" s="760"/>
    </row>
    <row r="74" spans="1:32" x14ac:dyDescent="0.2">
      <c r="A74" s="761" t="s">
        <v>20</v>
      </c>
      <c r="B74" s="761"/>
      <c r="C74" s="761"/>
      <c r="D74" s="761"/>
      <c r="E74" s="761"/>
      <c r="F74" s="761"/>
      <c r="G74" s="761"/>
      <c r="H74" s="761"/>
      <c r="I74" s="761"/>
      <c r="J74" s="761"/>
      <c r="K74" s="761"/>
      <c r="L74" s="761"/>
      <c r="M74" s="761"/>
      <c r="N74" s="761"/>
      <c r="O74" s="761"/>
      <c r="P74" s="761"/>
      <c r="Q74" s="761"/>
      <c r="R74" s="761"/>
      <c r="S74" s="761"/>
      <c r="T74" s="761"/>
      <c r="U74" s="761"/>
      <c r="V74" s="761"/>
      <c r="W74" s="761"/>
      <c r="X74" s="761"/>
      <c r="Y74" s="761"/>
      <c r="Z74" s="761"/>
      <c r="AA74" s="761"/>
      <c r="AB74" s="761"/>
      <c r="AC74" s="761"/>
      <c r="AD74" s="761"/>
      <c r="AE74" s="761"/>
      <c r="AF74" s="761"/>
    </row>
    <row r="75" spans="1:32" ht="12" customHeight="1" thickBot="1" x14ac:dyDescent="0.25"/>
    <row r="76" spans="1:32" ht="45" customHeight="1" thickBot="1" x14ac:dyDescent="0.3">
      <c r="A76" s="13" t="s">
        <v>35</v>
      </c>
      <c r="B76" s="766" t="s">
        <v>182</v>
      </c>
      <c r="C76" s="767"/>
      <c r="D76" s="767"/>
      <c r="E76" s="767"/>
      <c r="F76" s="768"/>
      <c r="G76" s="766" t="s">
        <v>189</v>
      </c>
      <c r="H76" s="767"/>
      <c r="I76" s="767"/>
      <c r="J76" s="767"/>
      <c r="K76" s="768"/>
      <c r="L76" s="766" t="s">
        <v>200</v>
      </c>
      <c r="M76" s="767"/>
      <c r="N76" s="767"/>
      <c r="O76" s="767"/>
      <c r="P76" s="768"/>
      <c r="Q76" s="766" t="s">
        <v>213</v>
      </c>
      <c r="R76" s="767"/>
      <c r="S76" s="767"/>
      <c r="T76" s="767"/>
      <c r="U76" s="768"/>
      <c r="V76" s="766" t="s">
        <v>220</v>
      </c>
      <c r="W76" s="767"/>
      <c r="X76" s="767"/>
      <c r="Y76" s="767"/>
      <c r="Z76" s="768"/>
      <c r="AA76" s="766" t="s">
        <v>227</v>
      </c>
      <c r="AB76" s="767"/>
      <c r="AC76" s="767"/>
      <c r="AD76" s="767"/>
      <c r="AE76" s="768"/>
      <c r="AF76" s="676" t="s">
        <v>239</v>
      </c>
    </row>
    <row r="77" spans="1:32" ht="16.5" thickBot="1" x14ac:dyDescent="0.3">
      <c r="A77" s="2" t="s">
        <v>21</v>
      </c>
      <c r="B77" s="148" t="s">
        <v>28</v>
      </c>
      <c r="C77" s="75" t="s">
        <v>29</v>
      </c>
      <c r="D77" s="75" t="s">
        <v>30</v>
      </c>
      <c r="E77" s="252" t="s">
        <v>31</v>
      </c>
      <c r="F77" s="433" t="s">
        <v>32</v>
      </c>
      <c r="G77" s="148" t="s">
        <v>28</v>
      </c>
      <c r="H77" s="75" t="s">
        <v>29</v>
      </c>
      <c r="I77" s="75" t="s">
        <v>30</v>
      </c>
      <c r="J77" s="252" t="s">
        <v>31</v>
      </c>
      <c r="K77" s="433" t="s">
        <v>32</v>
      </c>
      <c r="L77" s="148" t="s">
        <v>28</v>
      </c>
      <c r="M77" s="75" t="s">
        <v>29</v>
      </c>
      <c r="N77" s="75" t="s">
        <v>30</v>
      </c>
      <c r="O77" s="475" t="s">
        <v>31</v>
      </c>
      <c r="P77" s="433" t="s">
        <v>32</v>
      </c>
      <c r="Q77" s="148" t="s">
        <v>28</v>
      </c>
      <c r="R77" s="75" t="s">
        <v>29</v>
      </c>
      <c r="S77" s="75" t="s">
        <v>30</v>
      </c>
      <c r="T77" s="475" t="s">
        <v>31</v>
      </c>
      <c r="U77" s="433" t="s">
        <v>32</v>
      </c>
      <c r="V77" s="148" t="s">
        <v>28</v>
      </c>
      <c r="W77" s="75" t="s">
        <v>29</v>
      </c>
      <c r="X77" s="75" t="s">
        <v>30</v>
      </c>
      <c r="Y77" s="252" t="s">
        <v>31</v>
      </c>
      <c r="Z77" s="433" t="s">
        <v>32</v>
      </c>
      <c r="AA77" s="148" t="s">
        <v>28</v>
      </c>
      <c r="AB77" s="75" t="s">
        <v>29</v>
      </c>
      <c r="AC77" s="75" t="s">
        <v>30</v>
      </c>
      <c r="AD77" s="252" t="s">
        <v>31</v>
      </c>
      <c r="AE77" s="433" t="s">
        <v>32</v>
      </c>
      <c r="AF77" s="512" t="s">
        <v>28</v>
      </c>
    </row>
    <row r="78" spans="1:32" ht="6" customHeight="1" x14ac:dyDescent="0.2">
      <c r="A78" s="9"/>
      <c r="B78" s="110"/>
      <c r="C78" s="72"/>
      <c r="D78" s="72"/>
      <c r="E78" s="426"/>
      <c r="F78" s="434"/>
      <c r="G78" s="110"/>
      <c r="H78" s="72"/>
      <c r="I78" s="72"/>
      <c r="J78" s="426"/>
      <c r="K78" s="434"/>
      <c r="L78" s="110"/>
      <c r="M78" s="72"/>
      <c r="N78" s="72"/>
      <c r="O78" s="426"/>
      <c r="P78" s="88"/>
      <c r="Q78" s="110"/>
      <c r="R78" s="72"/>
      <c r="S78" s="72"/>
      <c r="T78" s="426"/>
      <c r="U78" s="88"/>
      <c r="V78" s="110"/>
      <c r="W78" s="72"/>
      <c r="X78" s="72"/>
      <c r="Y78" s="426"/>
      <c r="Z78" s="88"/>
      <c r="AA78" s="110"/>
      <c r="AB78" s="72"/>
      <c r="AC78" s="72"/>
      <c r="AD78" s="426"/>
      <c r="AE78" s="434"/>
      <c r="AF78" s="497"/>
    </row>
    <row r="79" spans="1:32" x14ac:dyDescent="0.2">
      <c r="A79" s="3" t="s">
        <v>1</v>
      </c>
      <c r="B79" s="258">
        <v>0</v>
      </c>
      <c r="C79" s="256">
        <v>0</v>
      </c>
      <c r="D79" s="256">
        <v>0</v>
      </c>
      <c r="E79" s="266">
        <v>0</v>
      </c>
      <c r="F79" s="435">
        <v>0</v>
      </c>
      <c r="G79" s="258">
        <v>0</v>
      </c>
      <c r="H79" s="256">
        <v>0</v>
      </c>
      <c r="I79" s="256">
        <v>0</v>
      </c>
      <c r="J79" s="266">
        <v>0</v>
      </c>
      <c r="K79" s="435">
        <v>0</v>
      </c>
      <c r="L79" s="258">
        <v>0</v>
      </c>
      <c r="M79" s="256">
        <v>0</v>
      </c>
      <c r="N79" s="256">
        <v>0</v>
      </c>
      <c r="O79" s="266">
        <v>0</v>
      </c>
      <c r="P79" s="84">
        <v>0</v>
      </c>
      <c r="Q79" s="258">
        <v>0</v>
      </c>
      <c r="R79" s="256">
        <v>0</v>
      </c>
      <c r="S79" s="256">
        <v>0</v>
      </c>
      <c r="T79" s="266">
        <v>0</v>
      </c>
      <c r="U79" s="84">
        <v>0</v>
      </c>
      <c r="V79" s="524">
        <v>-26</v>
      </c>
      <c r="W79" s="525">
        <v>0</v>
      </c>
      <c r="X79" s="525">
        <v>0</v>
      </c>
      <c r="Y79" s="526">
        <v>0</v>
      </c>
      <c r="Z79" s="567">
        <v>-26</v>
      </c>
      <c r="AA79" s="524">
        <v>0</v>
      </c>
      <c r="AB79" s="525">
        <v>0</v>
      </c>
      <c r="AC79" s="525">
        <v>0</v>
      </c>
      <c r="AD79" s="526">
        <v>0</v>
      </c>
      <c r="AE79" s="527">
        <v>0</v>
      </c>
      <c r="AF79" s="639">
        <v>0</v>
      </c>
    </row>
    <row r="80" spans="1:32" x14ac:dyDescent="0.2">
      <c r="A80" s="3" t="s">
        <v>2</v>
      </c>
      <c r="B80" s="137">
        <v>0</v>
      </c>
      <c r="C80" s="136">
        <v>0</v>
      </c>
      <c r="D80" s="136">
        <v>0</v>
      </c>
      <c r="E80" s="139">
        <v>0</v>
      </c>
      <c r="F80" s="436">
        <v>0</v>
      </c>
      <c r="G80" s="137">
        <v>0</v>
      </c>
      <c r="H80" s="136">
        <v>0</v>
      </c>
      <c r="I80" s="136">
        <v>0</v>
      </c>
      <c r="J80" s="139">
        <v>0</v>
      </c>
      <c r="K80" s="436">
        <v>0</v>
      </c>
      <c r="L80" s="137">
        <v>0</v>
      </c>
      <c r="M80" s="136">
        <v>0</v>
      </c>
      <c r="N80" s="136">
        <v>0</v>
      </c>
      <c r="O80" s="139">
        <v>0</v>
      </c>
      <c r="P80" s="82">
        <v>0</v>
      </c>
      <c r="Q80" s="137">
        <v>0</v>
      </c>
      <c r="R80" s="136">
        <v>0</v>
      </c>
      <c r="S80" s="136">
        <v>0</v>
      </c>
      <c r="T80" s="139">
        <v>0</v>
      </c>
      <c r="U80" s="82">
        <v>0</v>
      </c>
      <c r="V80" s="528">
        <v>0</v>
      </c>
      <c r="W80" s="478">
        <v>0</v>
      </c>
      <c r="X80" s="478">
        <v>0</v>
      </c>
      <c r="Y80" s="484">
        <v>0</v>
      </c>
      <c r="Z80" s="568">
        <v>0</v>
      </c>
      <c r="AA80" s="528">
        <v>0</v>
      </c>
      <c r="AB80" s="478">
        <v>0</v>
      </c>
      <c r="AC80" s="478">
        <v>0</v>
      </c>
      <c r="AD80" s="484">
        <v>0</v>
      </c>
      <c r="AE80" s="529">
        <v>0</v>
      </c>
      <c r="AF80" s="633">
        <v>0</v>
      </c>
    </row>
    <row r="81" spans="1:32" x14ac:dyDescent="0.2">
      <c r="A81" s="64" t="s">
        <v>104</v>
      </c>
      <c r="B81" s="109">
        <v>0</v>
      </c>
      <c r="C81" s="68">
        <v>0</v>
      </c>
      <c r="D81" s="68">
        <v>0</v>
      </c>
      <c r="E81" s="112">
        <v>0</v>
      </c>
      <c r="F81" s="437">
        <v>0</v>
      </c>
      <c r="G81" s="109">
        <v>0</v>
      </c>
      <c r="H81" s="68">
        <v>0</v>
      </c>
      <c r="I81" s="68">
        <v>0</v>
      </c>
      <c r="J81" s="112">
        <v>0</v>
      </c>
      <c r="K81" s="437">
        <v>0</v>
      </c>
      <c r="L81" s="109">
        <v>0</v>
      </c>
      <c r="M81" s="68">
        <v>0</v>
      </c>
      <c r="N81" s="68">
        <v>0</v>
      </c>
      <c r="O81" s="112">
        <v>0</v>
      </c>
      <c r="P81" s="85">
        <v>0</v>
      </c>
      <c r="Q81" s="109">
        <v>0</v>
      </c>
      <c r="R81" s="68">
        <v>0</v>
      </c>
      <c r="S81" s="68">
        <v>0</v>
      </c>
      <c r="T81" s="112">
        <v>0</v>
      </c>
      <c r="U81" s="85">
        <v>0</v>
      </c>
      <c r="V81" s="530">
        <v>0</v>
      </c>
      <c r="W81" s="531">
        <v>0</v>
      </c>
      <c r="X81" s="531">
        <v>0</v>
      </c>
      <c r="Y81" s="532">
        <v>0</v>
      </c>
      <c r="Z81" s="569">
        <v>0</v>
      </c>
      <c r="AA81" s="530">
        <v>0</v>
      </c>
      <c r="AB81" s="531">
        <v>0</v>
      </c>
      <c r="AC81" s="531">
        <v>0</v>
      </c>
      <c r="AD81" s="532">
        <v>0</v>
      </c>
      <c r="AE81" s="533">
        <v>0</v>
      </c>
      <c r="AF81" s="640">
        <v>0</v>
      </c>
    </row>
    <row r="82" spans="1:32" s="1" customFormat="1" x14ac:dyDescent="0.2">
      <c r="A82" s="3" t="s">
        <v>105</v>
      </c>
      <c r="B82" s="109">
        <v>0</v>
      </c>
      <c r="C82" s="68">
        <v>0</v>
      </c>
      <c r="D82" s="68">
        <v>0</v>
      </c>
      <c r="E82" s="112">
        <v>0</v>
      </c>
      <c r="F82" s="437">
        <v>0</v>
      </c>
      <c r="G82" s="109">
        <v>0</v>
      </c>
      <c r="H82" s="68">
        <v>0</v>
      </c>
      <c r="I82" s="68">
        <v>0</v>
      </c>
      <c r="J82" s="112">
        <v>0</v>
      </c>
      <c r="K82" s="437">
        <v>0</v>
      </c>
      <c r="L82" s="109">
        <v>0</v>
      </c>
      <c r="M82" s="68">
        <v>0</v>
      </c>
      <c r="N82" s="68">
        <v>0</v>
      </c>
      <c r="O82" s="112">
        <v>0</v>
      </c>
      <c r="P82" s="85">
        <v>0</v>
      </c>
      <c r="Q82" s="109">
        <v>0</v>
      </c>
      <c r="R82" s="68">
        <v>0</v>
      </c>
      <c r="S82" s="68">
        <v>0</v>
      </c>
      <c r="T82" s="112">
        <v>0</v>
      </c>
      <c r="U82" s="85">
        <v>0</v>
      </c>
      <c r="V82" s="530">
        <v>0</v>
      </c>
      <c r="W82" s="531">
        <v>0</v>
      </c>
      <c r="X82" s="531">
        <v>0</v>
      </c>
      <c r="Y82" s="532">
        <v>0</v>
      </c>
      <c r="Z82" s="569">
        <v>0</v>
      </c>
      <c r="AA82" s="530">
        <v>0</v>
      </c>
      <c r="AB82" s="531">
        <v>0</v>
      </c>
      <c r="AC82" s="531">
        <v>0</v>
      </c>
      <c r="AD82" s="532">
        <v>0</v>
      </c>
      <c r="AE82" s="533">
        <v>0</v>
      </c>
      <c r="AF82" s="640">
        <v>0</v>
      </c>
    </row>
    <row r="83" spans="1:32" x14ac:dyDescent="0.2">
      <c r="A83" s="64" t="s">
        <v>215</v>
      </c>
      <c r="B83" s="659">
        <v>-0.2</v>
      </c>
      <c r="C83" s="478">
        <v>-1</v>
      </c>
      <c r="D83" s="478">
        <v>-3.4</v>
      </c>
      <c r="E83" s="484">
        <v>10.4</v>
      </c>
      <c r="F83" s="529">
        <v>5.8000000000000007</v>
      </c>
      <c r="G83" s="528">
        <v>-4.0999999999999996</v>
      </c>
      <c r="H83" s="478">
        <v>-0.6</v>
      </c>
      <c r="I83" s="478">
        <v>-4.3</v>
      </c>
      <c r="J83" s="484">
        <v>-9.9</v>
      </c>
      <c r="K83" s="529">
        <v>-18.899999999999999</v>
      </c>
      <c r="L83" s="528">
        <v>-1.4</v>
      </c>
      <c r="M83" s="478">
        <v>-2.8</v>
      </c>
      <c r="N83" s="478">
        <v>1.3</v>
      </c>
      <c r="O83" s="484">
        <v>-10.1</v>
      </c>
      <c r="P83" s="568">
        <v>-12.999999999999998</v>
      </c>
      <c r="Q83" s="659">
        <v>-0.30000000000000004</v>
      </c>
      <c r="R83" s="478">
        <v>-5.0999999999999996</v>
      </c>
      <c r="S83" s="478">
        <v>-0.5</v>
      </c>
      <c r="T83" s="484">
        <v>-4.0999999999999996</v>
      </c>
      <c r="U83" s="568">
        <v>-10.000000000000002</v>
      </c>
      <c r="V83" s="665">
        <v>-0.3</v>
      </c>
      <c r="W83" s="478">
        <v>-2.1</v>
      </c>
      <c r="X83" s="478">
        <v>-22.6</v>
      </c>
      <c r="Y83" s="484">
        <v>0.8</v>
      </c>
      <c r="Z83" s="568">
        <v>-24.2</v>
      </c>
      <c r="AA83" s="528">
        <v>-6</v>
      </c>
      <c r="AB83" s="478">
        <v>-6</v>
      </c>
      <c r="AC83" s="478">
        <v>8</v>
      </c>
      <c r="AD83" s="484">
        <v>-21</v>
      </c>
      <c r="AE83" s="529">
        <v>-25</v>
      </c>
      <c r="AF83" s="633">
        <v>-7</v>
      </c>
    </row>
    <row r="84" spans="1:32" ht="6" customHeight="1" x14ac:dyDescent="0.2">
      <c r="A84" s="7"/>
      <c r="B84" s="534"/>
      <c r="C84" s="537"/>
      <c r="D84" s="537"/>
      <c r="E84" s="535"/>
      <c r="F84" s="536"/>
      <c r="G84" s="534"/>
      <c r="H84" s="537"/>
      <c r="I84" s="537"/>
      <c r="J84" s="535"/>
      <c r="K84" s="536"/>
      <c r="L84" s="534"/>
      <c r="M84" s="537"/>
      <c r="N84" s="537"/>
      <c r="O84" s="535"/>
      <c r="P84" s="570"/>
      <c r="Q84" s="534"/>
      <c r="R84" s="537"/>
      <c r="S84" s="566"/>
      <c r="T84" s="535"/>
      <c r="U84" s="570"/>
      <c r="V84" s="534"/>
      <c r="W84" s="566"/>
      <c r="X84" s="566"/>
      <c r="Y84" s="535"/>
      <c r="Z84" s="570"/>
      <c r="AA84" s="534"/>
      <c r="AB84" s="566"/>
      <c r="AC84" s="566"/>
      <c r="AD84" s="535"/>
      <c r="AE84" s="536"/>
      <c r="AF84" s="634"/>
    </row>
    <row r="85" spans="1:32" s="1" customFormat="1" ht="14.1" customHeight="1" x14ac:dyDescent="0.2">
      <c r="A85" s="64" t="s">
        <v>147</v>
      </c>
      <c r="B85" s="662">
        <v>-0.2</v>
      </c>
      <c r="C85" s="545">
        <v>-1</v>
      </c>
      <c r="D85" s="545">
        <v>-3.4</v>
      </c>
      <c r="E85" s="543">
        <v>10.4</v>
      </c>
      <c r="F85" s="544">
        <v>5.8000000000000007</v>
      </c>
      <c r="G85" s="542">
        <v>-4.0999999999999996</v>
      </c>
      <c r="H85" s="545">
        <v>-0.6</v>
      </c>
      <c r="I85" s="545">
        <v>-4.3</v>
      </c>
      <c r="J85" s="543">
        <v>-9.9</v>
      </c>
      <c r="K85" s="544">
        <v>-18.899999999999999</v>
      </c>
      <c r="L85" s="542">
        <v>-1.4</v>
      </c>
      <c r="M85" s="545">
        <v>-2.8</v>
      </c>
      <c r="N85" s="545">
        <v>1.3</v>
      </c>
      <c r="O85" s="543">
        <v>-10.1</v>
      </c>
      <c r="P85" s="625">
        <v>-12.999999999999998</v>
      </c>
      <c r="Q85" s="666">
        <v>-0.30000000000000004</v>
      </c>
      <c r="R85" s="545">
        <v>-5.0999999999999996</v>
      </c>
      <c r="S85" s="545">
        <v>-0.5</v>
      </c>
      <c r="T85" s="543">
        <v>-4.0999999999999996</v>
      </c>
      <c r="U85" s="587">
        <v>-10.000000000000002</v>
      </c>
      <c r="V85" s="542">
        <v>-26.3</v>
      </c>
      <c r="W85" s="545">
        <v>-2.1</v>
      </c>
      <c r="X85" s="545">
        <v>-22.6</v>
      </c>
      <c r="Y85" s="543">
        <v>0.8</v>
      </c>
      <c r="Z85" s="587">
        <v>-50.2</v>
      </c>
      <c r="AA85" s="542">
        <v>-6</v>
      </c>
      <c r="AB85" s="545">
        <v>-6</v>
      </c>
      <c r="AC85" s="545">
        <v>8</v>
      </c>
      <c r="AD85" s="543">
        <v>-21</v>
      </c>
      <c r="AE85" s="544">
        <v>-25</v>
      </c>
      <c r="AF85" s="643">
        <v>-7</v>
      </c>
    </row>
    <row r="86" spans="1:32" ht="6" customHeight="1" x14ac:dyDescent="0.2">
      <c r="A86" s="3"/>
      <c r="B86" s="528"/>
      <c r="C86" s="478"/>
      <c r="D86" s="478"/>
      <c r="E86" s="484"/>
      <c r="F86" s="529"/>
      <c r="G86" s="528"/>
      <c r="H86" s="478"/>
      <c r="I86" s="478"/>
      <c r="J86" s="484"/>
      <c r="K86" s="529"/>
      <c r="L86" s="528"/>
      <c r="M86" s="478"/>
      <c r="N86" s="478"/>
      <c r="O86" s="484"/>
      <c r="P86" s="568"/>
      <c r="Q86" s="528"/>
      <c r="R86" s="478"/>
      <c r="S86" s="478"/>
      <c r="T86" s="484"/>
      <c r="U86" s="568"/>
      <c r="V86" s="528"/>
      <c r="W86" s="478"/>
      <c r="X86" s="478"/>
      <c r="Y86" s="484"/>
      <c r="Z86" s="568"/>
      <c r="AA86" s="528"/>
      <c r="AB86" s="478"/>
      <c r="AC86" s="478"/>
      <c r="AD86" s="484"/>
      <c r="AE86" s="529"/>
      <c r="AF86" s="633"/>
    </row>
    <row r="87" spans="1:32" x14ac:dyDescent="0.2">
      <c r="A87" s="414" t="s">
        <v>108</v>
      </c>
      <c r="B87" s="558">
        <v>0</v>
      </c>
      <c r="C87" s="559">
        <v>0</v>
      </c>
      <c r="D87" s="559">
        <v>0</v>
      </c>
      <c r="E87" s="560">
        <v>0</v>
      </c>
      <c r="F87" s="561">
        <v>0</v>
      </c>
      <c r="G87" s="558">
        <v>0</v>
      </c>
      <c r="H87" s="559">
        <v>0</v>
      </c>
      <c r="I87" s="559">
        <v>0</v>
      </c>
      <c r="J87" s="560">
        <v>0</v>
      </c>
      <c r="K87" s="561">
        <v>0</v>
      </c>
      <c r="L87" s="558">
        <v>0</v>
      </c>
      <c r="M87" s="559">
        <v>0</v>
      </c>
      <c r="N87" s="559">
        <v>0</v>
      </c>
      <c r="O87" s="560">
        <v>0</v>
      </c>
      <c r="P87" s="576">
        <v>0</v>
      </c>
      <c r="Q87" s="558">
        <v>0</v>
      </c>
      <c r="R87" s="559">
        <v>0</v>
      </c>
      <c r="S87" s="559">
        <v>0</v>
      </c>
      <c r="T87" s="560">
        <v>0</v>
      </c>
      <c r="U87" s="576">
        <v>0</v>
      </c>
      <c r="V87" s="558">
        <v>0</v>
      </c>
      <c r="W87" s="559">
        <v>0</v>
      </c>
      <c r="X87" s="559">
        <v>0</v>
      </c>
      <c r="Y87" s="560">
        <v>0</v>
      </c>
      <c r="Z87" s="576">
        <v>0</v>
      </c>
      <c r="AA87" s="558">
        <v>0</v>
      </c>
      <c r="AB87" s="559">
        <v>0</v>
      </c>
      <c r="AC87" s="559">
        <v>0</v>
      </c>
      <c r="AD87" s="560">
        <v>0</v>
      </c>
      <c r="AE87" s="561">
        <v>0</v>
      </c>
      <c r="AF87" s="642">
        <v>0</v>
      </c>
    </row>
    <row r="88" spans="1:32" x14ac:dyDescent="0.2">
      <c r="A88" s="415" t="s">
        <v>162</v>
      </c>
      <c r="B88" s="538">
        <v>-0.2</v>
      </c>
      <c r="C88" s="539">
        <v>-1</v>
      </c>
      <c r="D88" s="539">
        <v>-3.4</v>
      </c>
      <c r="E88" s="540">
        <v>10.4</v>
      </c>
      <c r="F88" s="541">
        <v>5.8000000000000007</v>
      </c>
      <c r="G88" s="538">
        <v>-4.0999999999999996</v>
      </c>
      <c r="H88" s="539">
        <v>-0.6</v>
      </c>
      <c r="I88" s="539">
        <v>-4.3</v>
      </c>
      <c r="J88" s="540">
        <v>-9.9</v>
      </c>
      <c r="K88" s="541">
        <v>-18.899999999999999</v>
      </c>
      <c r="L88" s="538">
        <v>-1.4</v>
      </c>
      <c r="M88" s="539">
        <v>-2.8</v>
      </c>
      <c r="N88" s="539">
        <v>1.3</v>
      </c>
      <c r="O88" s="540">
        <v>-10.1</v>
      </c>
      <c r="P88" s="571">
        <v>-12.999999999999998</v>
      </c>
      <c r="Q88" s="538">
        <v>-0.30000000000000004</v>
      </c>
      <c r="R88" s="539">
        <v>-5.0999999999999996</v>
      </c>
      <c r="S88" s="539">
        <v>-0.5</v>
      </c>
      <c r="T88" s="540">
        <v>-4.0999999999999996</v>
      </c>
      <c r="U88" s="571">
        <v>-10.000000000000002</v>
      </c>
      <c r="V88" s="538">
        <v>-26.3</v>
      </c>
      <c r="W88" s="539">
        <v>-2.1</v>
      </c>
      <c r="X88" s="539">
        <v>-22.6</v>
      </c>
      <c r="Y88" s="540">
        <v>0.8</v>
      </c>
      <c r="Z88" s="571">
        <v>-50.2</v>
      </c>
      <c r="AA88" s="538">
        <v>-6</v>
      </c>
      <c r="AB88" s="539">
        <v>-6</v>
      </c>
      <c r="AC88" s="539">
        <v>8</v>
      </c>
      <c r="AD88" s="540">
        <v>-21</v>
      </c>
      <c r="AE88" s="541">
        <v>-25</v>
      </c>
      <c r="AF88" s="635">
        <v>-7</v>
      </c>
    </row>
    <row r="89" spans="1:32" ht="6.6" customHeight="1" x14ac:dyDescent="0.2">
      <c r="A89" s="415"/>
      <c r="B89" s="528"/>
      <c r="C89" s="478"/>
      <c r="D89" s="478"/>
      <c r="E89" s="484"/>
      <c r="F89" s="529"/>
      <c r="G89" s="528"/>
      <c r="H89" s="478"/>
      <c r="I89" s="478"/>
      <c r="J89" s="484"/>
      <c r="K89" s="529"/>
      <c r="L89" s="528"/>
      <c r="M89" s="478"/>
      <c r="N89" s="478"/>
      <c r="O89" s="484"/>
      <c r="P89" s="568"/>
      <c r="Q89" s="528"/>
      <c r="R89" s="478"/>
      <c r="S89" s="478"/>
      <c r="T89" s="484"/>
      <c r="U89" s="568"/>
      <c r="V89" s="528"/>
      <c r="W89" s="478"/>
      <c r="X89" s="478"/>
      <c r="Y89" s="484"/>
      <c r="Z89" s="568"/>
      <c r="AA89" s="528"/>
      <c r="AB89" s="478"/>
      <c r="AC89" s="478"/>
      <c r="AD89" s="484"/>
      <c r="AE89" s="529"/>
      <c r="AF89" s="633"/>
    </row>
    <row r="90" spans="1:32" x14ac:dyDescent="0.2">
      <c r="A90" s="3" t="s">
        <v>69</v>
      </c>
      <c r="B90" s="528">
        <v>-14.3</v>
      </c>
      <c r="C90" s="478">
        <v>-26.1</v>
      </c>
      <c r="D90" s="478">
        <v>-21.1</v>
      </c>
      <c r="E90" s="484">
        <v>-15.8</v>
      </c>
      <c r="F90" s="529">
        <v>-77.300000000000011</v>
      </c>
      <c r="G90" s="528">
        <v>-14.6</v>
      </c>
      <c r="H90" s="478">
        <v>-14.7</v>
      </c>
      <c r="I90" s="478">
        <v>-13.3</v>
      </c>
      <c r="J90" s="484">
        <v>-26</v>
      </c>
      <c r="K90" s="529">
        <v>-68.600000000000009</v>
      </c>
      <c r="L90" s="528">
        <v>-45.199999999999996</v>
      </c>
      <c r="M90" s="478">
        <v>-36.6</v>
      </c>
      <c r="N90" s="478">
        <v>-55.4</v>
      </c>
      <c r="O90" s="484">
        <v>-58.6</v>
      </c>
      <c r="P90" s="568">
        <v>-195.79999999999998</v>
      </c>
      <c r="Q90" s="528">
        <v>-60</v>
      </c>
      <c r="R90" s="478">
        <v>-79.3</v>
      </c>
      <c r="S90" s="478">
        <v>-51.6</v>
      </c>
      <c r="T90" s="484">
        <v>-84.5</v>
      </c>
      <c r="U90" s="568">
        <v>-275.39999999999998</v>
      </c>
      <c r="V90" s="528">
        <v>-86.2</v>
      </c>
      <c r="W90" s="478">
        <v>-94</v>
      </c>
      <c r="X90" s="478">
        <v>-105.7</v>
      </c>
      <c r="Y90" s="484">
        <v>-82.3</v>
      </c>
      <c r="Z90" s="568">
        <v>-368.2</v>
      </c>
      <c r="AA90" s="528">
        <v>-78</v>
      </c>
      <c r="AB90" s="478">
        <v>-111</v>
      </c>
      <c r="AC90" s="478">
        <v>-104</v>
      </c>
      <c r="AD90" s="484">
        <v>-203</v>
      </c>
      <c r="AE90" s="529">
        <v>-496</v>
      </c>
      <c r="AF90" s="633">
        <v>-118</v>
      </c>
    </row>
    <row r="91" spans="1:32" x14ac:dyDescent="0.2">
      <c r="A91" s="3" t="s">
        <v>70</v>
      </c>
      <c r="B91" s="528">
        <v>-3.8</v>
      </c>
      <c r="C91" s="478">
        <v>-4.6999999999999993</v>
      </c>
      <c r="D91" s="478">
        <v>-3.8000000000000003</v>
      </c>
      <c r="E91" s="484">
        <v>-6.5</v>
      </c>
      <c r="F91" s="529">
        <v>-18.799999999999997</v>
      </c>
      <c r="G91" s="528">
        <v>-1.5</v>
      </c>
      <c r="H91" s="478">
        <v>-4.0999999999999996</v>
      </c>
      <c r="I91" s="478">
        <v>-6.8</v>
      </c>
      <c r="J91" s="484">
        <v>-6.2</v>
      </c>
      <c r="K91" s="529">
        <v>-18.600000000000001</v>
      </c>
      <c r="L91" s="528">
        <v>-14.6</v>
      </c>
      <c r="M91" s="478">
        <v>-17</v>
      </c>
      <c r="N91" s="478">
        <v>-18</v>
      </c>
      <c r="O91" s="484">
        <v>-26.8</v>
      </c>
      <c r="P91" s="568">
        <v>-76.400000000000006</v>
      </c>
      <c r="Q91" s="528">
        <v>-19.3</v>
      </c>
      <c r="R91" s="478">
        <v>-32.5</v>
      </c>
      <c r="S91" s="478">
        <v>-26.2</v>
      </c>
      <c r="T91" s="484">
        <v>-27.9</v>
      </c>
      <c r="U91" s="568">
        <v>-105.9</v>
      </c>
      <c r="V91" s="528">
        <v>-25.7</v>
      </c>
      <c r="W91" s="478">
        <v>-26.3</v>
      </c>
      <c r="X91" s="478">
        <v>-25.9</v>
      </c>
      <c r="Y91" s="484">
        <v>-20.7</v>
      </c>
      <c r="Z91" s="568">
        <v>-98.6</v>
      </c>
      <c r="AA91" s="528">
        <v>-19</v>
      </c>
      <c r="AB91" s="478">
        <v>-24</v>
      </c>
      <c r="AC91" s="478">
        <v>-36</v>
      </c>
      <c r="AD91" s="484">
        <v>-65</v>
      </c>
      <c r="AE91" s="529">
        <v>-144</v>
      </c>
      <c r="AF91" s="633">
        <v>-54</v>
      </c>
    </row>
    <row r="92" spans="1:32" x14ac:dyDescent="0.2">
      <c r="A92" s="414" t="s">
        <v>108</v>
      </c>
      <c r="B92" s="528">
        <v>0</v>
      </c>
      <c r="C92" s="478">
        <v>0</v>
      </c>
      <c r="D92" s="478">
        <v>0</v>
      </c>
      <c r="E92" s="484">
        <v>0</v>
      </c>
      <c r="F92" s="529">
        <v>0</v>
      </c>
      <c r="G92" s="528">
        <v>0</v>
      </c>
      <c r="H92" s="478">
        <v>0</v>
      </c>
      <c r="I92" s="478">
        <v>0</v>
      </c>
      <c r="J92" s="484">
        <v>0</v>
      </c>
      <c r="K92" s="529">
        <v>0</v>
      </c>
      <c r="L92" s="528">
        <v>0</v>
      </c>
      <c r="M92" s="478">
        <v>0</v>
      </c>
      <c r="N92" s="478">
        <v>0</v>
      </c>
      <c r="O92" s="484">
        <v>0</v>
      </c>
      <c r="P92" s="568">
        <v>0</v>
      </c>
      <c r="Q92" s="528">
        <v>0</v>
      </c>
      <c r="R92" s="478">
        <v>0</v>
      </c>
      <c r="S92" s="478">
        <v>0</v>
      </c>
      <c r="T92" s="484">
        <v>0</v>
      </c>
      <c r="U92" s="568">
        <v>0</v>
      </c>
      <c r="V92" s="528">
        <v>0</v>
      </c>
      <c r="W92" s="478">
        <v>0</v>
      </c>
      <c r="X92" s="478">
        <v>0</v>
      </c>
      <c r="Y92" s="484">
        <v>0</v>
      </c>
      <c r="Z92" s="568">
        <v>0</v>
      </c>
      <c r="AA92" s="528">
        <v>0</v>
      </c>
      <c r="AB92" s="478">
        <v>0</v>
      </c>
      <c r="AC92" s="478">
        <v>0</v>
      </c>
      <c r="AD92" s="484">
        <v>0</v>
      </c>
      <c r="AE92" s="529">
        <v>0</v>
      </c>
      <c r="AF92" s="633">
        <v>0</v>
      </c>
    </row>
    <row r="93" spans="1:32" s="1" customFormat="1" x14ac:dyDescent="0.2">
      <c r="A93" s="3" t="s">
        <v>191</v>
      </c>
      <c r="B93" s="528">
        <v>0</v>
      </c>
      <c r="C93" s="478">
        <v>0</v>
      </c>
      <c r="D93" s="478">
        <v>0</v>
      </c>
      <c r="E93" s="484">
        <v>0</v>
      </c>
      <c r="F93" s="529">
        <v>0</v>
      </c>
      <c r="G93" s="528">
        <v>-1.8</v>
      </c>
      <c r="H93" s="478">
        <v>0</v>
      </c>
      <c r="I93" s="478">
        <v>-1.2</v>
      </c>
      <c r="J93" s="484">
        <v>-0.1</v>
      </c>
      <c r="K93" s="529">
        <v>-3.1</v>
      </c>
      <c r="L93" s="528">
        <v>-0.2</v>
      </c>
      <c r="M93" s="478">
        <v>-3.4</v>
      </c>
      <c r="N93" s="478">
        <v>1</v>
      </c>
      <c r="O93" s="484">
        <v>0</v>
      </c>
      <c r="P93" s="568">
        <v>-2.6</v>
      </c>
      <c r="Q93" s="667">
        <v>-0.1</v>
      </c>
      <c r="R93" s="478">
        <v>-0.5</v>
      </c>
      <c r="S93" s="668">
        <v>-0.1</v>
      </c>
      <c r="T93" s="669">
        <v>-0.2</v>
      </c>
      <c r="U93" s="568">
        <v>-0.89999999999999991</v>
      </c>
      <c r="V93" s="528">
        <v>0</v>
      </c>
      <c r="W93" s="478">
        <v>0</v>
      </c>
      <c r="X93" s="478">
        <v>0</v>
      </c>
      <c r="Y93" s="484">
        <v>-0.9</v>
      </c>
      <c r="Z93" s="568">
        <v>-0.9</v>
      </c>
      <c r="AA93" s="528">
        <v>0</v>
      </c>
      <c r="AB93" s="478">
        <v>0</v>
      </c>
      <c r="AC93" s="478">
        <v>0</v>
      </c>
      <c r="AD93" s="484">
        <v>-1</v>
      </c>
      <c r="AE93" s="529">
        <v>-1</v>
      </c>
      <c r="AF93" s="633">
        <v>0</v>
      </c>
    </row>
    <row r="94" spans="1:32" x14ac:dyDescent="0.2">
      <c r="A94" s="64" t="s">
        <v>194</v>
      </c>
      <c r="B94" s="528">
        <v>-135.6</v>
      </c>
      <c r="C94" s="478">
        <v>-88.199999999999989</v>
      </c>
      <c r="D94" s="478">
        <v>-97.4</v>
      </c>
      <c r="E94" s="484">
        <v>-96.1</v>
      </c>
      <c r="F94" s="529">
        <v>-417.29999999999995</v>
      </c>
      <c r="G94" s="528">
        <v>-105.19999999999999</v>
      </c>
      <c r="H94" s="478">
        <v>-108.00000000000001</v>
      </c>
      <c r="I94" s="478">
        <v>-92.899999999999991</v>
      </c>
      <c r="J94" s="484">
        <v>-109</v>
      </c>
      <c r="K94" s="529">
        <v>-415.1</v>
      </c>
      <c r="L94" s="528">
        <v>-124.6</v>
      </c>
      <c r="M94" s="478">
        <v>-100.3</v>
      </c>
      <c r="N94" s="478">
        <v>-112.6</v>
      </c>
      <c r="O94" s="484">
        <v>-117.4</v>
      </c>
      <c r="P94" s="568">
        <v>-454.89999999999992</v>
      </c>
      <c r="Q94" s="528">
        <v>-121.7</v>
      </c>
      <c r="R94" s="478">
        <v>-134.9</v>
      </c>
      <c r="S94" s="478">
        <v>-128.69999999999999</v>
      </c>
      <c r="T94" s="484">
        <v>-146</v>
      </c>
      <c r="U94" s="568">
        <v>-531.30000000000007</v>
      </c>
      <c r="V94" s="528">
        <v>-162.30000000000001</v>
      </c>
      <c r="W94" s="478">
        <v>-170.8</v>
      </c>
      <c r="X94" s="478">
        <v>-164.7</v>
      </c>
      <c r="Y94" s="484">
        <v>-167</v>
      </c>
      <c r="Z94" s="568">
        <v>-664.8</v>
      </c>
      <c r="AA94" s="528">
        <v>-210</v>
      </c>
      <c r="AB94" s="478">
        <v>-181</v>
      </c>
      <c r="AC94" s="478">
        <v>-222</v>
      </c>
      <c r="AD94" s="484">
        <v>-304</v>
      </c>
      <c r="AE94" s="529">
        <v>-917</v>
      </c>
      <c r="AF94" s="633">
        <v>-278</v>
      </c>
    </row>
    <row r="95" spans="1:32" x14ac:dyDescent="0.2">
      <c r="A95" s="64" t="s">
        <v>198</v>
      </c>
      <c r="B95" s="528">
        <v>99.7</v>
      </c>
      <c r="C95" s="478">
        <v>-8</v>
      </c>
      <c r="D95" s="478">
        <v>-14.200000000000001</v>
      </c>
      <c r="E95" s="484">
        <v>-12</v>
      </c>
      <c r="F95" s="529">
        <v>65.5</v>
      </c>
      <c r="G95" s="528">
        <v>-6</v>
      </c>
      <c r="H95" s="478">
        <v>-4.5999999999999996</v>
      </c>
      <c r="I95" s="478">
        <v>-26</v>
      </c>
      <c r="J95" s="484">
        <v>-47.3</v>
      </c>
      <c r="K95" s="529">
        <v>-83.899999999999991</v>
      </c>
      <c r="L95" s="528">
        <v>-11.5</v>
      </c>
      <c r="M95" s="478">
        <v>47.800000000000004</v>
      </c>
      <c r="N95" s="478">
        <v>35.6</v>
      </c>
      <c r="O95" s="484">
        <v>-93.899999999999991</v>
      </c>
      <c r="P95" s="568">
        <v>-22</v>
      </c>
      <c r="Q95" s="528">
        <v>-22</v>
      </c>
      <c r="R95" s="478">
        <v>10.4</v>
      </c>
      <c r="S95" s="478">
        <v>20.399999999999999</v>
      </c>
      <c r="T95" s="484">
        <v>-309.5</v>
      </c>
      <c r="U95" s="568">
        <v>-300.7</v>
      </c>
      <c r="V95" s="528">
        <v>34.9</v>
      </c>
      <c r="W95" s="478">
        <v>-4</v>
      </c>
      <c r="X95" s="478">
        <v>29.1</v>
      </c>
      <c r="Y95" s="484">
        <v>-24</v>
      </c>
      <c r="Z95" s="568">
        <v>36</v>
      </c>
      <c r="AA95" s="528">
        <v>-3</v>
      </c>
      <c r="AB95" s="478">
        <v>17</v>
      </c>
      <c r="AC95" s="478">
        <v>-17</v>
      </c>
      <c r="AD95" s="484">
        <v>7</v>
      </c>
      <c r="AE95" s="529">
        <v>4</v>
      </c>
      <c r="AF95" s="633">
        <v>-3</v>
      </c>
    </row>
    <row r="96" spans="1:32" ht="6" customHeight="1" x14ac:dyDescent="0.2">
      <c r="A96" s="7"/>
      <c r="B96" s="534"/>
      <c r="C96" s="537"/>
      <c r="D96" s="537"/>
      <c r="E96" s="535"/>
      <c r="F96" s="536"/>
      <c r="G96" s="534"/>
      <c r="H96" s="537"/>
      <c r="I96" s="537"/>
      <c r="J96" s="535"/>
      <c r="K96" s="536"/>
      <c r="L96" s="534"/>
      <c r="M96" s="537"/>
      <c r="N96" s="537"/>
      <c r="O96" s="535"/>
      <c r="P96" s="570"/>
      <c r="Q96" s="534"/>
      <c r="R96" s="537"/>
      <c r="S96" s="566"/>
      <c r="T96" s="535"/>
      <c r="U96" s="570"/>
      <c r="V96" s="534"/>
      <c r="W96" s="566"/>
      <c r="X96" s="566"/>
      <c r="Y96" s="535"/>
      <c r="Z96" s="570"/>
      <c r="AA96" s="534"/>
      <c r="AB96" s="566"/>
      <c r="AC96" s="566"/>
      <c r="AD96" s="535"/>
      <c r="AE96" s="536"/>
      <c r="AF96" s="634"/>
    </row>
    <row r="97" spans="1:32" s="1" customFormat="1" ht="14.1" customHeight="1" x14ac:dyDescent="0.2">
      <c r="A97" s="4" t="s">
        <v>7</v>
      </c>
      <c r="B97" s="546">
        <v>-53.999999999999986</v>
      </c>
      <c r="C97" s="547">
        <v>-126.99999999999999</v>
      </c>
      <c r="D97" s="547">
        <v>-136.5</v>
      </c>
      <c r="E97" s="548">
        <v>-130.39999999999998</v>
      </c>
      <c r="F97" s="549">
        <v>-447.9</v>
      </c>
      <c r="G97" s="546">
        <v>-129.1</v>
      </c>
      <c r="H97" s="547">
        <v>-131.4</v>
      </c>
      <c r="I97" s="547">
        <v>-140.19999999999999</v>
      </c>
      <c r="J97" s="548">
        <v>-188.60000000000002</v>
      </c>
      <c r="K97" s="549">
        <v>-589.30000000000007</v>
      </c>
      <c r="L97" s="546">
        <v>-196.1</v>
      </c>
      <c r="M97" s="547">
        <v>-109.5</v>
      </c>
      <c r="N97" s="547">
        <v>-149.4</v>
      </c>
      <c r="O97" s="548">
        <v>-296.7</v>
      </c>
      <c r="P97" s="572">
        <v>-751.69999999999993</v>
      </c>
      <c r="Q97" s="546">
        <v>-223.1</v>
      </c>
      <c r="R97" s="547">
        <v>-236.79999999999998</v>
      </c>
      <c r="S97" s="547">
        <v>-186.19999999999996</v>
      </c>
      <c r="T97" s="548">
        <v>-568.1</v>
      </c>
      <c r="U97" s="572">
        <v>-1214.2</v>
      </c>
      <c r="V97" s="546">
        <v>-239.30000000000004</v>
      </c>
      <c r="W97" s="547">
        <v>-295.10000000000002</v>
      </c>
      <c r="X97" s="547">
        <v>-267.19999999999993</v>
      </c>
      <c r="Y97" s="548">
        <v>-294.89999999999998</v>
      </c>
      <c r="Z97" s="572">
        <v>-1096.5</v>
      </c>
      <c r="AA97" s="546">
        <v>-310</v>
      </c>
      <c r="AB97" s="547">
        <v>-299</v>
      </c>
      <c r="AC97" s="547">
        <v>-379</v>
      </c>
      <c r="AD97" s="548">
        <v>-566</v>
      </c>
      <c r="AE97" s="549">
        <v>-1554</v>
      </c>
      <c r="AF97" s="636">
        <v>-453</v>
      </c>
    </row>
    <row r="98" spans="1:32" ht="6" customHeight="1" x14ac:dyDescent="0.2">
      <c r="A98" s="3"/>
      <c r="B98" s="528"/>
      <c r="C98" s="478"/>
      <c r="D98" s="478"/>
      <c r="E98" s="484"/>
      <c r="F98" s="529"/>
      <c r="G98" s="528"/>
      <c r="H98" s="478"/>
      <c r="I98" s="478"/>
      <c r="J98" s="484"/>
      <c r="K98" s="529"/>
      <c r="L98" s="528"/>
      <c r="M98" s="478"/>
      <c r="N98" s="478"/>
      <c r="O98" s="484"/>
      <c r="P98" s="568"/>
      <c r="Q98" s="528"/>
      <c r="R98" s="478"/>
      <c r="S98" s="478"/>
      <c r="T98" s="484"/>
      <c r="U98" s="568"/>
      <c r="V98" s="528"/>
      <c r="W98" s="478"/>
      <c r="X98" s="478"/>
      <c r="Y98" s="484"/>
      <c r="Z98" s="568"/>
      <c r="AA98" s="528"/>
      <c r="AB98" s="478"/>
      <c r="AC98" s="478"/>
      <c r="AD98" s="484"/>
      <c r="AE98" s="529"/>
      <c r="AF98" s="633"/>
    </row>
    <row r="99" spans="1:32" s="1" customFormat="1" x14ac:dyDescent="0.2">
      <c r="A99" s="7" t="s">
        <v>14</v>
      </c>
      <c r="B99" s="528">
        <v>53.799999999999983</v>
      </c>
      <c r="C99" s="478">
        <v>125.99999999999999</v>
      </c>
      <c r="D99" s="478">
        <v>133.1</v>
      </c>
      <c r="E99" s="484">
        <v>140.79999999999998</v>
      </c>
      <c r="F99" s="529">
        <v>453.7</v>
      </c>
      <c r="G99" s="528">
        <v>125</v>
      </c>
      <c r="H99" s="478">
        <v>130.80000000000001</v>
      </c>
      <c r="I99" s="478">
        <v>135.89999999999998</v>
      </c>
      <c r="J99" s="484">
        <v>178.70000000000002</v>
      </c>
      <c r="K99" s="529">
        <v>570.40000000000009</v>
      </c>
      <c r="L99" s="528">
        <v>194.7</v>
      </c>
      <c r="M99" s="478">
        <v>106.7</v>
      </c>
      <c r="N99" s="478">
        <v>150.70000000000002</v>
      </c>
      <c r="O99" s="484">
        <v>286.59999999999997</v>
      </c>
      <c r="P99" s="568">
        <v>738.69999999999993</v>
      </c>
      <c r="Q99" s="528">
        <v>222.79999999999998</v>
      </c>
      <c r="R99" s="478">
        <v>231.7</v>
      </c>
      <c r="S99" s="478">
        <v>185.69999999999996</v>
      </c>
      <c r="T99" s="484">
        <v>564</v>
      </c>
      <c r="U99" s="568">
        <v>1204.2</v>
      </c>
      <c r="V99" s="528">
        <v>213.00000000000003</v>
      </c>
      <c r="W99" s="478">
        <v>293</v>
      </c>
      <c r="X99" s="478">
        <v>244.59999999999994</v>
      </c>
      <c r="Y99" s="484">
        <v>295.7</v>
      </c>
      <c r="Z99" s="568">
        <v>1046.3</v>
      </c>
      <c r="AA99" s="528">
        <v>304</v>
      </c>
      <c r="AB99" s="478">
        <v>293</v>
      </c>
      <c r="AC99" s="478">
        <v>387</v>
      </c>
      <c r="AD99" s="484">
        <v>545</v>
      </c>
      <c r="AE99" s="529">
        <v>1529</v>
      </c>
      <c r="AF99" s="633">
        <v>446</v>
      </c>
    </row>
    <row r="100" spans="1:32" x14ac:dyDescent="0.2">
      <c r="A100" s="64" t="s">
        <v>202</v>
      </c>
      <c r="B100" s="528">
        <v>12.5</v>
      </c>
      <c r="C100" s="478">
        <v>30</v>
      </c>
      <c r="D100" s="478">
        <v>31.499999999999996</v>
      </c>
      <c r="E100" s="484">
        <v>31.7</v>
      </c>
      <c r="F100" s="529">
        <v>105.7</v>
      </c>
      <c r="G100" s="528">
        <v>29.099999999999998</v>
      </c>
      <c r="H100" s="478">
        <v>31.099999999999998</v>
      </c>
      <c r="I100" s="478">
        <v>31.2</v>
      </c>
      <c r="J100" s="484">
        <v>38.700000000000003</v>
      </c>
      <c r="K100" s="529">
        <v>130.1</v>
      </c>
      <c r="L100" s="528">
        <v>44</v>
      </c>
      <c r="M100" s="478">
        <v>26</v>
      </c>
      <c r="N100" s="478">
        <v>38.5</v>
      </c>
      <c r="O100" s="484">
        <v>64.100000000000009</v>
      </c>
      <c r="P100" s="568">
        <v>172.60000000000002</v>
      </c>
      <c r="Q100" s="528">
        <v>54.800000000000004</v>
      </c>
      <c r="R100" s="478">
        <v>57.9</v>
      </c>
      <c r="S100" s="478">
        <v>45.8</v>
      </c>
      <c r="T100" s="484">
        <v>140.39999999999998</v>
      </c>
      <c r="U100" s="568">
        <v>298.89999999999998</v>
      </c>
      <c r="V100" s="528">
        <v>54</v>
      </c>
      <c r="W100" s="478">
        <v>74</v>
      </c>
      <c r="X100" s="478">
        <v>62.5</v>
      </c>
      <c r="Y100" s="484">
        <v>75.8</v>
      </c>
      <c r="Z100" s="568">
        <v>266.3</v>
      </c>
      <c r="AA100" s="528">
        <v>76</v>
      </c>
      <c r="AB100" s="478">
        <v>74</v>
      </c>
      <c r="AC100" s="478">
        <v>98</v>
      </c>
      <c r="AD100" s="484">
        <v>139</v>
      </c>
      <c r="AE100" s="529">
        <v>387</v>
      </c>
      <c r="AF100" s="633">
        <v>115</v>
      </c>
    </row>
    <row r="101" spans="1:32" ht="6" customHeight="1" x14ac:dyDescent="0.2">
      <c r="A101" s="7"/>
      <c r="B101" s="534"/>
      <c r="C101" s="537"/>
      <c r="D101" s="537"/>
      <c r="E101" s="535"/>
      <c r="F101" s="536"/>
      <c r="G101" s="534"/>
      <c r="H101" s="537"/>
      <c r="I101" s="537"/>
      <c r="J101" s="535"/>
      <c r="K101" s="536"/>
      <c r="L101" s="534"/>
      <c r="M101" s="537"/>
      <c r="N101" s="537"/>
      <c r="O101" s="535"/>
      <c r="P101" s="570"/>
      <c r="Q101" s="534"/>
      <c r="R101" s="537"/>
      <c r="S101" s="566"/>
      <c r="T101" s="535"/>
      <c r="U101" s="570"/>
      <c r="V101" s="534"/>
      <c r="W101" s="566"/>
      <c r="X101" s="566"/>
      <c r="Y101" s="535"/>
      <c r="Z101" s="570"/>
      <c r="AA101" s="534"/>
      <c r="AB101" s="566"/>
      <c r="AC101" s="566"/>
      <c r="AD101" s="535"/>
      <c r="AE101" s="536"/>
      <c r="AF101" s="634"/>
    </row>
    <row r="102" spans="1:32" x14ac:dyDescent="0.2">
      <c r="A102" s="7" t="s">
        <v>15</v>
      </c>
      <c r="B102" s="528">
        <v>41.299999999999983</v>
      </c>
      <c r="C102" s="478">
        <v>95.999999999999986</v>
      </c>
      <c r="D102" s="478">
        <v>101.6</v>
      </c>
      <c r="E102" s="484">
        <v>109.09999999999998</v>
      </c>
      <c r="F102" s="529">
        <v>348</v>
      </c>
      <c r="G102" s="528">
        <v>95.9</v>
      </c>
      <c r="H102" s="478">
        <v>99.700000000000017</v>
      </c>
      <c r="I102" s="478">
        <v>104.69999999999997</v>
      </c>
      <c r="J102" s="484">
        <v>140</v>
      </c>
      <c r="K102" s="529">
        <v>440.30000000000007</v>
      </c>
      <c r="L102" s="528">
        <v>150.69999999999999</v>
      </c>
      <c r="M102" s="478">
        <v>80.7</v>
      </c>
      <c r="N102" s="478">
        <v>112.20000000000002</v>
      </c>
      <c r="O102" s="484">
        <v>222.49999999999994</v>
      </c>
      <c r="P102" s="568">
        <v>566.09999999999991</v>
      </c>
      <c r="Q102" s="528">
        <v>167.99999999999997</v>
      </c>
      <c r="R102" s="478">
        <v>173.79999999999998</v>
      </c>
      <c r="S102" s="478">
        <v>139.89999999999998</v>
      </c>
      <c r="T102" s="484">
        <v>423.6</v>
      </c>
      <c r="U102" s="568">
        <v>905.30000000000007</v>
      </c>
      <c r="V102" s="528">
        <v>159.00000000000003</v>
      </c>
      <c r="W102" s="478">
        <v>219</v>
      </c>
      <c r="X102" s="478">
        <v>182.09999999999994</v>
      </c>
      <c r="Y102" s="484">
        <v>219.89999999999998</v>
      </c>
      <c r="Z102" s="568">
        <v>780</v>
      </c>
      <c r="AA102" s="528">
        <v>228</v>
      </c>
      <c r="AB102" s="478">
        <v>219</v>
      </c>
      <c r="AC102" s="478">
        <v>289</v>
      </c>
      <c r="AD102" s="484">
        <v>406</v>
      </c>
      <c r="AE102" s="529">
        <v>1142</v>
      </c>
      <c r="AF102" s="633">
        <v>331</v>
      </c>
    </row>
    <row r="103" spans="1:32" x14ac:dyDescent="0.2">
      <c r="A103" s="7" t="s">
        <v>15</v>
      </c>
      <c r="B103" s="528"/>
      <c r="C103" s="478"/>
      <c r="D103" s="478"/>
      <c r="E103" s="484"/>
      <c r="F103" s="529"/>
      <c r="G103" s="528"/>
      <c r="H103" s="478"/>
      <c r="I103" s="478"/>
      <c r="J103" s="484"/>
      <c r="K103" s="529"/>
      <c r="L103" s="528"/>
      <c r="M103" s="478"/>
      <c r="N103" s="478"/>
      <c r="O103" s="484"/>
      <c r="P103" s="568"/>
      <c r="Q103" s="528"/>
      <c r="R103" s="478"/>
      <c r="S103" s="478"/>
      <c r="T103" s="484"/>
      <c r="U103" s="568"/>
      <c r="V103" s="528"/>
      <c r="W103" s="478"/>
      <c r="X103" s="478"/>
      <c r="Y103" s="484"/>
      <c r="Z103" s="568"/>
      <c r="AA103" s="528"/>
      <c r="AB103" s="478"/>
      <c r="AC103" s="478"/>
      <c r="AD103" s="484"/>
      <c r="AE103" s="529"/>
      <c r="AF103" s="633"/>
    </row>
    <row r="104" spans="1:32" x14ac:dyDescent="0.2">
      <c r="A104" s="64" t="s">
        <v>222</v>
      </c>
      <c r="B104" s="528">
        <v>0</v>
      </c>
      <c r="C104" s="478">
        <v>0</v>
      </c>
      <c r="D104" s="478">
        <v>0</v>
      </c>
      <c r="E104" s="484">
        <v>0</v>
      </c>
      <c r="F104" s="529">
        <v>0</v>
      </c>
      <c r="G104" s="528">
        <v>0</v>
      </c>
      <c r="H104" s="478">
        <v>0</v>
      </c>
      <c r="I104" s="478">
        <v>0</v>
      </c>
      <c r="J104" s="484">
        <v>0</v>
      </c>
      <c r="K104" s="529">
        <v>0</v>
      </c>
      <c r="L104" s="528">
        <v>0</v>
      </c>
      <c r="M104" s="478">
        <v>0</v>
      </c>
      <c r="N104" s="478">
        <v>0</v>
      </c>
      <c r="O104" s="484">
        <v>0</v>
      </c>
      <c r="P104" s="568">
        <v>0</v>
      </c>
      <c r="Q104" s="528">
        <v>0</v>
      </c>
      <c r="R104" s="478">
        <v>0</v>
      </c>
      <c r="S104" s="478">
        <v>0</v>
      </c>
      <c r="T104" s="484">
        <v>0</v>
      </c>
      <c r="U104" s="568">
        <v>0</v>
      </c>
      <c r="V104" s="528">
        <v>-3</v>
      </c>
      <c r="W104" s="478">
        <v>0</v>
      </c>
      <c r="X104" s="478">
        <v>0</v>
      </c>
      <c r="Y104" s="484">
        <v>0</v>
      </c>
      <c r="Z104" s="568">
        <v>-3</v>
      </c>
      <c r="AA104" s="528">
        <v>0</v>
      </c>
      <c r="AB104" s="478">
        <v>0</v>
      </c>
      <c r="AC104" s="478">
        <v>0</v>
      </c>
      <c r="AD104" s="484">
        <v>0</v>
      </c>
      <c r="AE104" s="529">
        <v>0</v>
      </c>
      <c r="AF104" s="633">
        <v>0</v>
      </c>
    </row>
    <row r="105" spans="1:32" ht="6" customHeight="1" x14ac:dyDescent="0.2">
      <c r="A105" s="7"/>
      <c r="B105" s="138"/>
      <c r="C105" s="423"/>
      <c r="D105" s="423"/>
      <c r="E105" s="143"/>
      <c r="F105" s="438"/>
      <c r="G105" s="138"/>
      <c r="H105" s="423"/>
      <c r="I105" s="423"/>
      <c r="J105" s="143"/>
      <c r="K105" s="438"/>
      <c r="L105" s="138"/>
      <c r="M105" s="423"/>
      <c r="N105" s="423"/>
      <c r="O105" s="143"/>
      <c r="P105" s="147"/>
      <c r="Q105" s="138"/>
      <c r="R105" s="423"/>
      <c r="S105" s="479"/>
      <c r="T105" s="143"/>
      <c r="U105" s="147"/>
      <c r="V105" s="138"/>
      <c r="W105" s="479"/>
      <c r="X105" s="479"/>
      <c r="Y105" s="143"/>
      <c r="Z105" s="147"/>
      <c r="AA105" s="138"/>
      <c r="AB105" s="479"/>
      <c r="AC105" s="479"/>
      <c r="AD105" s="143"/>
      <c r="AE105" s="438"/>
      <c r="AF105" s="500"/>
    </row>
    <row r="106" spans="1:32" ht="12.75" customHeight="1" x14ac:dyDescent="0.2">
      <c r="A106" s="4" t="s">
        <v>15</v>
      </c>
      <c r="B106" s="137"/>
      <c r="C106" s="136"/>
      <c r="D106" s="136"/>
      <c r="E106" s="139"/>
      <c r="F106" s="436"/>
      <c r="G106" s="137"/>
      <c r="H106" s="136"/>
      <c r="I106" s="136"/>
      <c r="J106" s="139"/>
      <c r="K106" s="436"/>
      <c r="L106" s="137"/>
      <c r="M106" s="136"/>
      <c r="N106" s="136"/>
      <c r="O106" s="139"/>
      <c r="P106" s="82"/>
      <c r="Q106" s="137"/>
      <c r="R106" s="136"/>
      <c r="S106" s="136"/>
      <c r="T106" s="139"/>
      <c r="U106" s="82"/>
      <c r="V106" s="137"/>
      <c r="W106" s="136"/>
      <c r="X106" s="136"/>
      <c r="Y106" s="139"/>
      <c r="Z106" s="82"/>
      <c r="AA106" s="137"/>
      <c r="AB106" s="136"/>
      <c r="AC106" s="136"/>
      <c r="AD106" s="139"/>
      <c r="AE106" s="436"/>
      <c r="AF106" s="372"/>
    </row>
    <row r="107" spans="1:32" s="1" customFormat="1" ht="14.1" customHeight="1" thickBot="1" x14ac:dyDescent="0.25">
      <c r="A107" s="4" t="s">
        <v>80</v>
      </c>
      <c r="B107" s="550">
        <v>41.299999999999983</v>
      </c>
      <c r="C107" s="551">
        <v>95.999999999999986</v>
      </c>
      <c r="D107" s="551">
        <v>101.6</v>
      </c>
      <c r="E107" s="552">
        <v>109.09999999999998</v>
      </c>
      <c r="F107" s="553">
        <v>348</v>
      </c>
      <c r="G107" s="550">
        <v>95.9</v>
      </c>
      <c r="H107" s="551">
        <v>99.700000000000017</v>
      </c>
      <c r="I107" s="551">
        <v>104.69999999999997</v>
      </c>
      <c r="J107" s="552">
        <v>140</v>
      </c>
      <c r="K107" s="553">
        <v>440.30000000000007</v>
      </c>
      <c r="L107" s="550">
        <v>150.69999999999999</v>
      </c>
      <c r="M107" s="551">
        <v>80.7</v>
      </c>
      <c r="N107" s="551">
        <v>112.20000000000002</v>
      </c>
      <c r="O107" s="552">
        <v>222.49999999999994</v>
      </c>
      <c r="P107" s="573">
        <v>566.09999999999991</v>
      </c>
      <c r="Q107" s="550">
        <v>167.99999999999997</v>
      </c>
      <c r="R107" s="551">
        <v>173.79999999999998</v>
      </c>
      <c r="S107" s="551">
        <v>139.89999999999998</v>
      </c>
      <c r="T107" s="552">
        <v>423.6</v>
      </c>
      <c r="U107" s="573">
        <v>905.30000000000007</v>
      </c>
      <c r="V107" s="550">
        <v>162.00000000000003</v>
      </c>
      <c r="W107" s="551">
        <v>219</v>
      </c>
      <c r="X107" s="551">
        <v>182.09999999999994</v>
      </c>
      <c r="Y107" s="552">
        <v>219.89999999999998</v>
      </c>
      <c r="Z107" s="573">
        <v>783</v>
      </c>
      <c r="AA107" s="550">
        <v>228</v>
      </c>
      <c r="AB107" s="551">
        <v>219</v>
      </c>
      <c r="AC107" s="551">
        <v>289</v>
      </c>
      <c r="AD107" s="552">
        <v>406</v>
      </c>
      <c r="AE107" s="553">
        <v>1142</v>
      </c>
      <c r="AF107" s="637">
        <v>331</v>
      </c>
    </row>
    <row r="108" spans="1:32" ht="6" customHeight="1" thickTop="1" x14ac:dyDescent="0.2">
      <c r="A108" s="3"/>
      <c r="B108" s="74"/>
      <c r="C108" s="71"/>
      <c r="D108" s="71"/>
      <c r="E108" s="115"/>
      <c r="F108" s="449"/>
      <c r="G108" s="74"/>
      <c r="H108" s="71"/>
      <c r="I108" s="71"/>
      <c r="J108" s="115"/>
      <c r="K108" s="449"/>
      <c r="L108" s="74"/>
      <c r="M108" s="71"/>
      <c r="N108" s="71"/>
      <c r="O108" s="115"/>
      <c r="P108" s="86"/>
      <c r="Q108" s="74"/>
      <c r="R108" s="71"/>
      <c r="S108" s="71"/>
      <c r="T108" s="115"/>
      <c r="U108" s="86"/>
      <c r="V108" s="74"/>
      <c r="W108" s="71"/>
      <c r="X108" s="71"/>
      <c r="Y108" s="115"/>
      <c r="Z108" s="86"/>
      <c r="AA108" s="74"/>
      <c r="AB108" s="71"/>
      <c r="AC108" s="71"/>
      <c r="AD108" s="115"/>
      <c r="AE108" s="449"/>
      <c r="AF108" s="510"/>
    </row>
    <row r="109" spans="1:32" x14ac:dyDescent="0.2">
      <c r="A109" s="7" t="s">
        <v>16</v>
      </c>
      <c r="B109" s="259">
        <v>0.215</v>
      </c>
      <c r="C109" s="257">
        <v>0.495</v>
      </c>
      <c r="D109" s="257">
        <v>0.52</v>
      </c>
      <c r="E109" s="463">
        <v>0.55000000000000004</v>
      </c>
      <c r="F109" s="440">
        <v>1.7849999999999999</v>
      </c>
      <c r="G109" s="259">
        <v>0.48</v>
      </c>
      <c r="H109" s="257">
        <v>0.48499999999999999</v>
      </c>
      <c r="I109" s="465">
        <v>0.49199999999999999</v>
      </c>
      <c r="J109" s="469">
        <v>0.65400000000000003</v>
      </c>
      <c r="K109" s="468">
        <v>2.12</v>
      </c>
      <c r="L109" s="259">
        <v>0.71</v>
      </c>
      <c r="M109" s="257">
        <v>0.38</v>
      </c>
      <c r="N109" s="257">
        <v>0.52</v>
      </c>
      <c r="O109" s="267">
        <v>1.03</v>
      </c>
      <c r="P109" s="87">
        <v>2.64</v>
      </c>
      <c r="Q109" s="259">
        <v>0.77800000000000002</v>
      </c>
      <c r="R109" s="257">
        <v>0.79500000000000004</v>
      </c>
      <c r="S109" s="465">
        <v>0.63200000000000001</v>
      </c>
      <c r="T109" s="469">
        <v>1.92</v>
      </c>
      <c r="U109" s="87">
        <v>4.13</v>
      </c>
      <c r="V109" s="488">
        <v>0.73</v>
      </c>
      <c r="W109" s="465">
        <v>0.98</v>
      </c>
      <c r="X109" s="465">
        <v>0.82000000000000006</v>
      </c>
      <c r="Y109" s="469">
        <v>0.95</v>
      </c>
      <c r="Z109" s="454">
        <v>3.46</v>
      </c>
      <c r="AA109" s="488">
        <v>0.88</v>
      </c>
      <c r="AB109" s="465">
        <v>0.84</v>
      </c>
      <c r="AC109" s="465">
        <v>1.1100000000000001</v>
      </c>
      <c r="AD109" s="469">
        <v>1.56</v>
      </c>
      <c r="AE109" s="462">
        <v>4.3839999999999995</v>
      </c>
      <c r="AF109" s="517">
        <v>1.27</v>
      </c>
    </row>
    <row r="110" spans="1:32" ht="6" customHeight="1" x14ac:dyDescent="0.2">
      <c r="A110" s="3"/>
      <c r="B110" s="260"/>
      <c r="C110" s="254"/>
      <c r="D110" s="254"/>
      <c r="E110" s="268"/>
      <c r="F110" s="441"/>
      <c r="G110" s="260"/>
      <c r="H110" s="254"/>
      <c r="I110" s="466"/>
      <c r="J110" s="473"/>
      <c r="K110" s="472"/>
      <c r="L110" s="260"/>
      <c r="M110" s="254"/>
      <c r="N110" s="254"/>
      <c r="O110" s="268"/>
      <c r="P110" s="261"/>
      <c r="Q110" s="260"/>
      <c r="R110" s="254"/>
      <c r="S110" s="254"/>
      <c r="T110" s="268"/>
      <c r="U110" s="261"/>
      <c r="V110" s="260"/>
      <c r="W110" s="254"/>
      <c r="X110" s="254"/>
      <c r="Y110" s="268"/>
      <c r="Z110" s="261"/>
      <c r="AA110" s="260"/>
      <c r="AB110" s="254"/>
      <c r="AC110" s="254"/>
      <c r="AD110" s="268"/>
      <c r="AE110" s="441"/>
      <c r="AF110" s="503"/>
    </row>
    <row r="111" spans="1:32" x14ac:dyDescent="0.2">
      <c r="A111" s="128" t="s">
        <v>18</v>
      </c>
      <c r="B111" s="260"/>
      <c r="C111" s="254"/>
      <c r="D111" s="254"/>
      <c r="E111" s="268"/>
      <c r="F111" s="441"/>
      <c r="G111" s="260"/>
      <c r="H111" s="254"/>
      <c r="I111" s="254"/>
      <c r="J111" s="268"/>
      <c r="K111" s="441"/>
      <c r="L111" s="260"/>
      <c r="M111" s="254"/>
      <c r="N111" s="254"/>
      <c r="O111" s="268"/>
      <c r="P111" s="261"/>
      <c r="Q111" s="260"/>
      <c r="R111" s="254"/>
      <c r="S111" s="254"/>
      <c r="T111" s="268"/>
      <c r="U111" s="261"/>
      <c r="V111" s="260"/>
      <c r="W111" s="254"/>
      <c r="X111" s="254"/>
      <c r="Y111" s="268"/>
      <c r="Z111" s="261"/>
      <c r="AA111" s="260"/>
      <c r="AB111" s="254"/>
      <c r="AC111" s="254"/>
      <c r="AD111" s="268"/>
      <c r="AE111" s="441"/>
      <c r="AF111" s="503"/>
    </row>
    <row r="112" spans="1:32" ht="6" customHeight="1" x14ac:dyDescent="0.2">
      <c r="A112" s="3"/>
      <c r="B112" s="11"/>
      <c r="E112" s="34"/>
      <c r="F112" s="439"/>
      <c r="G112" s="11"/>
      <c r="J112" s="34"/>
      <c r="K112" s="439"/>
      <c r="L112" s="11"/>
      <c r="O112" s="34"/>
      <c r="P112" s="91"/>
      <c r="Q112" s="11"/>
      <c r="T112" s="34"/>
      <c r="U112" s="91"/>
      <c r="V112" s="11"/>
      <c r="Y112" s="34"/>
      <c r="Z112" s="91"/>
      <c r="AA112" s="11"/>
      <c r="AD112" s="34"/>
      <c r="AE112" s="439"/>
      <c r="AF112" s="501"/>
    </row>
    <row r="113" spans="1:32" x14ac:dyDescent="0.2">
      <c r="A113" s="7" t="s">
        <v>19</v>
      </c>
      <c r="B113" s="554">
        <v>41.299999999999983</v>
      </c>
      <c r="C113" s="555">
        <v>95.999999999999986</v>
      </c>
      <c r="D113" s="555">
        <v>101.6</v>
      </c>
      <c r="E113" s="556">
        <v>109.09999999999998</v>
      </c>
      <c r="F113" s="557">
        <v>348</v>
      </c>
      <c r="G113" s="554">
        <v>95.9</v>
      </c>
      <c r="H113" s="555">
        <v>99.700000000000017</v>
      </c>
      <c r="I113" s="555">
        <v>104.69999999999997</v>
      </c>
      <c r="J113" s="556">
        <v>140</v>
      </c>
      <c r="K113" s="557">
        <v>440.30000000000007</v>
      </c>
      <c r="L113" s="554">
        <v>150.69999999999999</v>
      </c>
      <c r="M113" s="555">
        <v>80.7</v>
      </c>
      <c r="N113" s="555">
        <v>112.20000000000002</v>
      </c>
      <c r="O113" s="556">
        <v>222.49999999999994</v>
      </c>
      <c r="P113" s="575">
        <v>566.09999999999991</v>
      </c>
      <c r="Q113" s="554">
        <v>167.99999999999997</v>
      </c>
      <c r="R113" s="555">
        <v>173.79999999999998</v>
      </c>
      <c r="S113" s="555">
        <v>139.89999999999998</v>
      </c>
      <c r="T113" s="556">
        <v>423.6</v>
      </c>
      <c r="U113" s="575">
        <v>905.30000000000007</v>
      </c>
      <c r="V113" s="554">
        <v>159.00000000000003</v>
      </c>
      <c r="W113" s="555">
        <v>219</v>
      </c>
      <c r="X113" s="555">
        <v>182.09999999999994</v>
      </c>
      <c r="Y113" s="556">
        <v>219.89999999999998</v>
      </c>
      <c r="Z113" s="575">
        <v>780</v>
      </c>
      <c r="AA113" s="554">
        <v>228</v>
      </c>
      <c r="AB113" s="555">
        <v>219</v>
      </c>
      <c r="AC113" s="555">
        <v>289</v>
      </c>
      <c r="AD113" s="556">
        <v>406</v>
      </c>
      <c r="AE113" s="557">
        <v>1142</v>
      </c>
      <c r="AF113" s="638">
        <v>331</v>
      </c>
    </row>
    <row r="114" spans="1:32" x14ac:dyDescent="0.2">
      <c r="A114" s="7" t="s">
        <v>11</v>
      </c>
      <c r="B114" s="528">
        <v>12.5</v>
      </c>
      <c r="C114" s="478">
        <v>30</v>
      </c>
      <c r="D114" s="478">
        <v>31.499999999999996</v>
      </c>
      <c r="E114" s="484">
        <v>31.7</v>
      </c>
      <c r="F114" s="529">
        <v>105.7</v>
      </c>
      <c r="G114" s="528">
        <v>29.099999999999998</v>
      </c>
      <c r="H114" s="478">
        <v>31.099999999999998</v>
      </c>
      <c r="I114" s="478">
        <v>31.2</v>
      </c>
      <c r="J114" s="484">
        <v>38.700000000000003</v>
      </c>
      <c r="K114" s="529">
        <v>130.1</v>
      </c>
      <c r="L114" s="528">
        <v>44</v>
      </c>
      <c r="M114" s="478">
        <v>26</v>
      </c>
      <c r="N114" s="478">
        <v>38.5</v>
      </c>
      <c r="O114" s="484">
        <v>64.100000000000009</v>
      </c>
      <c r="P114" s="568">
        <v>172.60000000000002</v>
      </c>
      <c r="Q114" s="528">
        <v>54.800000000000004</v>
      </c>
      <c r="R114" s="478">
        <v>57.9</v>
      </c>
      <c r="S114" s="478">
        <v>45.8</v>
      </c>
      <c r="T114" s="484">
        <v>140.39999999999998</v>
      </c>
      <c r="U114" s="568">
        <v>298.89999999999998</v>
      </c>
      <c r="V114" s="528">
        <v>54</v>
      </c>
      <c r="W114" s="478">
        <v>74</v>
      </c>
      <c r="X114" s="478">
        <v>62.5</v>
      </c>
      <c r="Y114" s="484">
        <v>75.8</v>
      </c>
      <c r="Z114" s="568">
        <v>266.3</v>
      </c>
      <c r="AA114" s="528">
        <v>76</v>
      </c>
      <c r="AB114" s="478">
        <v>74</v>
      </c>
      <c r="AC114" s="478">
        <v>98</v>
      </c>
      <c r="AD114" s="484">
        <v>139</v>
      </c>
      <c r="AE114" s="529">
        <v>387</v>
      </c>
      <c r="AF114" s="633">
        <v>115</v>
      </c>
    </row>
    <row r="115" spans="1:32" s="1" customFormat="1" x14ac:dyDescent="0.2">
      <c r="A115" s="3" t="s">
        <v>5</v>
      </c>
      <c r="B115" s="528">
        <v>0</v>
      </c>
      <c r="C115" s="478">
        <v>0</v>
      </c>
      <c r="D115" s="478">
        <v>0</v>
      </c>
      <c r="E115" s="484">
        <v>0</v>
      </c>
      <c r="F115" s="529">
        <v>0</v>
      </c>
      <c r="G115" s="528">
        <v>-1.8</v>
      </c>
      <c r="H115" s="478">
        <v>0</v>
      </c>
      <c r="I115" s="478">
        <v>-1.2</v>
      </c>
      <c r="J115" s="484">
        <v>-0.1</v>
      </c>
      <c r="K115" s="529">
        <v>-3.1</v>
      </c>
      <c r="L115" s="528">
        <v>-0.2</v>
      </c>
      <c r="M115" s="478">
        <v>-3.4</v>
      </c>
      <c r="N115" s="478">
        <v>1</v>
      </c>
      <c r="O115" s="484">
        <v>0</v>
      </c>
      <c r="P115" s="568">
        <v>-2.6</v>
      </c>
      <c r="Q115" s="528">
        <v>-0.1</v>
      </c>
      <c r="R115" s="478">
        <v>-0.5</v>
      </c>
      <c r="S115" s="478">
        <v>-0.1</v>
      </c>
      <c r="T115" s="484">
        <v>-0.2</v>
      </c>
      <c r="U115" s="568">
        <v>-0.89999999999999991</v>
      </c>
      <c r="V115" s="528">
        <v>0</v>
      </c>
      <c r="W115" s="478">
        <v>0</v>
      </c>
      <c r="X115" s="478">
        <v>0</v>
      </c>
      <c r="Y115" s="484">
        <v>-0.9</v>
      </c>
      <c r="Z115" s="568">
        <v>-0.9</v>
      </c>
      <c r="AA115" s="528">
        <v>0</v>
      </c>
      <c r="AB115" s="478">
        <v>0</v>
      </c>
      <c r="AC115" s="478">
        <v>0</v>
      </c>
      <c r="AD115" s="484">
        <v>-1</v>
      </c>
      <c r="AE115" s="529">
        <v>-1</v>
      </c>
      <c r="AF115" s="633">
        <v>0</v>
      </c>
    </row>
    <row r="116" spans="1:32" x14ac:dyDescent="0.2">
      <c r="A116" s="3" t="s">
        <v>6</v>
      </c>
      <c r="B116" s="528">
        <v>-135.6</v>
      </c>
      <c r="C116" s="478">
        <v>-88.199999999999989</v>
      </c>
      <c r="D116" s="478">
        <v>-97.4</v>
      </c>
      <c r="E116" s="484">
        <v>-96.1</v>
      </c>
      <c r="F116" s="529">
        <v>-417.29999999999995</v>
      </c>
      <c r="G116" s="528">
        <v>-105.19999999999999</v>
      </c>
      <c r="H116" s="478">
        <v>-108.00000000000001</v>
      </c>
      <c r="I116" s="478">
        <v>-92.899999999999991</v>
      </c>
      <c r="J116" s="484">
        <v>-109</v>
      </c>
      <c r="K116" s="529">
        <v>-415.1</v>
      </c>
      <c r="L116" s="528">
        <v>-124.6</v>
      </c>
      <c r="M116" s="478">
        <v>-100.3</v>
      </c>
      <c r="N116" s="478">
        <v>-112.6</v>
      </c>
      <c r="O116" s="484">
        <v>-117.4</v>
      </c>
      <c r="P116" s="568">
        <v>-454.89999999999992</v>
      </c>
      <c r="Q116" s="528">
        <v>-121.7</v>
      </c>
      <c r="R116" s="478">
        <v>-134.9</v>
      </c>
      <c r="S116" s="478">
        <v>-128.69999999999999</v>
      </c>
      <c r="T116" s="484">
        <v>-146</v>
      </c>
      <c r="U116" s="568">
        <v>-531.30000000000007</v>
      </c>
      <c r="V116" s="528">
        <v>-162.30000000000001</v>
      </c>
      <c r="W116" s="478">
        <v>-170.8</v>
      </c>
      <c r="X116" s="478">
        <v>-164.7</v>
      </c>
      <c r="Y116" s="484">
        <v>-167</v>
      </c>
      <c r="Z116" s="568">
        <v>-664.8</v>
      </c>
      <c r="AA116" s="528">
        <v>-210</v>
      </c>
      <c r="AB116" s="478">
        <v>-181</v>
      </c>
      <c r="AC116" s="478">
        <v>-222</v>
      </c>
      <c r="AD116" s="484">
        <v>-304</v>
      </c>
      <c r="AE116" s="529">
        <v>-917</v>
      </c>
      <c r="AF116" s="633">
        <v>-278</v>
      </c>
    </row>
    <row r="117" spans="1:32" x14ac:dyDescent="0.2">
      <c r="A117" s="3" t="s">
        <v>17</v>
      </c>
      <c r="B117" s="528">
        <v>99.7</v>
      </c>
      <c r="C117" s="478">
        <v>-8</v>
      </c>
      <c r="D117" s="478">
        <v>-14.200000000000001</v>
      </c>
      <c r="E117" s="484">
        <v>-12</v>
      </c>
      <c r="F117" s="529">
        <v>65.5</v>
      </c>
      <c r="G117" s="528">
        <v>-6</v>
      </c>
      <c r="H117" s="478">
        <v>-4.5999999999999996</v>
      </c>
      <c r="I117" s="478">
        <v>-26</v>
      </c>
      <c r="J117" s="484">
        <v>-47.3</v>
      </c>
      <c r="K117" s="529">
        <v>-83.899999999999991</v>
      </c>
      <c r="L117" s="528">
        <v>-11.5</v>
      </c>
      <c r="M117" s="478">
        <v>47.800000000000004</v>
      </c>
      <c r="N117" s="478">
        <v>35.6</v>
      </c>
      <c r="O117" s="484">
        <v>-93.899999999999991</v>
      </c>
      <c r="P117" s="568">
        <v>-22</v>
      </c>
      <c r="Q117" s="528">
        <v>-22</v>
      </c>
      <c r="R117" s="478">
        <v>10.4</v>
      </c>
      <c r="S117" s="478">
        <v>20.399999999999999</v>
      </c>
      <c r="T117" s="484">
        <v>-309.5</v>
      </c>
      <c r="U117" s="568">
        <v>-300.7</v>
      </c>
      <c r="V117" s="528">
        <v>34.9</v>
      </c>
      <c r="W117" s="478">
        <v>-4</v>
      </c>
      <c r="X117" s="478">
        <v>29.1</v>
      </c>
      <c r="Y117" s="484">
        <v>-24</v>
      </c>
      <c r="Z117" s="568">
        <v>36</v>
      </c>
      <c r="AA117" s="528">
        <v>-3</v>
      </c>
      <c r="AB117" s="478">
        <v>17</v>
      </c>
      <c r="AC117" s="478">
        <v>-17</v>
      </c>
      <c r="AD117" s="484">
        <v>7</v>
      </c>
      <c r="AE117" s="529">
        <v>4</v>
      </c>
      <c r="AF117" s="633">
        <v>-3</v>
      </c>
    </row>
    <row r="118" spans="1:32" ht="6" customHeight="1" x14ac:dyDescent="0.2">
      <c r="A118" s="3"/>
      <c r="B118" s="138"/>
      <c r="C118" s="423"/>
      <c r="D118" s="423"/>
      <c r="E118" s="143"/>
      <c r="F118" s="438"/>
      <c r="G118" s="138"/>
      <c r="H118" s="423"/>
      <c r="I118" s="423"/>
      <c r="J118" s="143"/>
      <c r="K118" s="438"/>
      <c r="L118" s="138"/>
      <c r="M118" s="423"/>
      <c r="N118" s="423"/>
      <c r="O118" s="143"/>
      <c r="P118" s="147"/>
      <c r="Q118" s="138"/>
      <c r="R118" s="423"/>
      <c r="S118" s="479"/>
      <c r="T118" s="143"/>
      <c r="U118" s="147"/>
      <c r="V118" s="138"/>
      <c r="W118" s="479"/>
      <c r="X118" s="479"/>
      <c r="Y118" s="143"/>
      <c r="Z118" s="147"/>
      <c r="AA118" s="138"/>
      <c r="AB118" s="479"/>
      <c r="AC118" s="479"/>
      <c r="AD118" s="143"/>
      <c r="AE118" s="438"/>
      <c r="AF118" s="500"/>
    </row>
    <row r="119" spans="1:32" ht="14.1" customHeight="1" thickBot="1" x14ac:dyDescent="0.25">
      <c r="A119" s="4" t="s">
        <v>18</v>
      </c>
      <c r="B119" s="550">
        <v>17.899999999999991</v>
      </c>
      <c r="C119" s="551">
        <v>29.799999999999997</v>
      </c>
      <c r="D119" s="551">
        <v>21.499999999999986</v>
      </c>
      <c r="E119" s="552">
        <v>32.699999999999989</v>
      </c>
      <c r="F119" s="553">
        <v>101.90000000000003</v>
      </c>
      <c r="G119" s="550">
        <v>12.000000000000014</v>
      </c>
      <c r="H119" s="551">
        <v>18.199999999999996</v>
      </c>
      <c r="I119" s="551">
        <v>15.799999999999997</v>
      </c>
      <c r="J119" s="552">
        <v>22.299999999999997</v>
      </c>
      <c r="K119" s="553">
        <v>68.300000000000054</v>
      </c>
      <c r="L119" s="550">
        <v>58.400000000000006</v>
      </c>
      <c r="M119" s="551">
        <v>50.800000000000004</v>
      </c>
      <c r="N119" s="551">
        <v>74.700000000000017</v>
      </c>
      <c r="O119" s="552">
        <v>75.299999999999969</v>
      </c>
      <c r="P119" s="573">
        <v>259.2</v>
      </c>
      <c r="Q119" s="550">
        <v>78.999999999999986</v>
      </c>
      <c r="R119" s="551">
        <v>106.69999999999999</v>
      </c>
      <c r="S119" s="551">
        <v>77.300000000000011</v>
      </c>
      <c r="T119" s="552">
        <v>108.29999999999995</v>
      </c>
      <c r="U119" s="573">
        <v>371.2999999999999</v>
      </c>
      <c r="V119" s="550">
        <v>85.600000000000023</v>
      </c>
      <c r="W119" s="551">
        <v>118.19999999999999</v>
      </c>
      <c r="X119" s="551">
        <v>108.99999999999994</v>
      </c>
      <c r="Y119" s="552">
        <v>103.80000000000001</v>
      </c>
      <c r="Z119" s="573">
        <v>416.59999999999991</v>
      </c>
      <c r="AA119" s="550">
        <v>91</v>
      </c>
      <c r="AB119" s="551">
        <v>129</v>
      </c>
      <c r="AC119" s="551">
        <v>148</v>
      </c>
      <c r="AD119" s="552">
        <v>247</v>
      </c>
      <c r="AE119" s="553">
        <v>615</v>
      </c>
      <c r="AF119" s="637">
        <v>165</v>
      </c>
    </row>
    <row r="120" spans="1:32" ht="6" customHeight="1" thickTop="1" thickBot="1" x14ac:dyDescent="0.25">
      <c r="A120" s="131"/>
      <c r="B120" s="18"/>
      <c r="C120" s="19"/>
      <c r="D120" s="19"/>
      <c r="E120" s="116"/>
      <c r="F120" s="450"/>
      <c r="G120" s="18"/>
      <c r="H120" s="19"/>
      <c r="I120" s="19"/>
      <c r="J120" s="116"/>
      <c r="K120" s="450"/>
      <c r="L120" s="18"/>
      <c r="M120" s="19"/>
      <c r="N120" s="19"/>
      <c r="O120" s="116"/>
      <c r="P120" s="92"/>
      <c r="Q120" s="18"/>
      <c r="R120" s="19"/>
      <c r="S120" s="19"/>
      <c r="T120" s="116"/>
      <c r="U120" s="92"/>
      <c r="V120" s="18"/>
      <c r="W120" s="19"/>
      <c r="X120" s="19"/>
      <c r="Y120" s="116"/>
      <c r="Z120" s="92"/>
      <c r="AA120" s="18"/>
      <c r="AB120" s="19"/>
      <c r="AC120" s="19"/>
      <c r="AD120" s="19"/>
      <c r="AE120" s="280"/>
      <c r="AF120" s="518"/>
    </row>
    <row r="121" spans="1:32" x14ac:dyDescent="0.2">
      <c r="A121" s="1"/>
    </row>
    <row r="122" spans="1:32" x14ac:dyDescent="0.2">
      <c r="A122" t="s">
        <v>13</v>
      </c>
    </row>
    <row r="123" spans="1:32" ht="12.75" customHeight="1" x14ac:dyDescent="0.2">
      <c r="A123" s="765" t="s">
        <v>192</v>
      </c>
      <c r="B123" s="765"/>
      <c r="C123" s="765"/>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5"/>
      <c r="AA123" s="765"/>
      <c r="AB123" s="765"/>
      <c r="AC123" s="765"/>
      <c r="AD123" s="765"/>
      <c r="AE123" s="765"/>
      <c r="AF123" s="765"/>
    </row>
    <row r="124" spans="1:32" ht="12" customHeight="1" x14ac:dyDescent="0.2">
      <c r="A124" s="765" t="s">
        <v>93</v>
      </c>
      <c r="B124" s="765"/>
      <c r="C124" s="765"/>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5"/>
      <c r="AA124" s="765"/>
      <c r="AB124" s="765"/>
      <c r="AC124" s="765"/>
      <c r="AD124" s="765"/>
      <c r="AE124" s="765"/>
      <c r="AF124" s="765"/>
    </row>
    <row r="125" spans="1:32" ht="12.75" customHeight="1" x14ac:dyDescent="0.2">
      <c r="A125" s="765" t="s">
        <v>177</v>
      </c>
      <c r="B125" s="765"/>
      <c r="C125" s="765"/>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5"/>
      <c r="AA125" s="765"/>
      <c r="AB125" s="765"/>
      <c r="AC125" s="765"/>
      <c r="AD125" s="765"/>
      <c r="AE125" s="765"/>
      <c r="AF125" s="765"/>
    </row>
    <row r="126" spans="1:32" ht="12.75" customHeight="1" x14ac:dyDescent="0.2">
      <c r="A126" s="764" t="s">
        <v>210</v>
      </c>
      <c r="B126" s="764"/>
      <c r="C126" s="764"/>
      <c r="D126" s="764"/>
      <c r="E126" s="764"/>
      <c r="F126" s="764"/>
      <c r="G126" s="764"/>
      <c r="H126" s="764"/>
      <c r="I126" s="764"/>
      <c r="J126" s="764"/>
      <c r="K126" s="764"/>
      <c r="L126" s="764"/>
      <c r="M126" s="764"/>
      <c r="N126" s="764"/>
      <c r="O126" s="764"/>
      <c r="P126" s="764"/>
      <c r="Q126" s="764"/>
      <c r="R126" s="764"/>
      <c r="S126" s="764"/>
      <c r="T126" s="764"/>
      <c r="U126" s="764"/>
      <c r="V126" s="764"/>
      <c r="W126" s="764"/>
      <c r="X126" s="764"/>
      <c r="Y126" s="764"/>
      <c r="Z126" s="764"/>
      <c r="AA126" s="764"/>
      <c r="AB126" s="764"/>
      <c r="AC126" s="764"/>
      <c r="AD126" s="764"/>
      <c r="AE126" s="764"/>
      <c r="AF126" s="764"/>
    </row>
    <row r="127" spans="1:32" ht="12.75" customHeight="1" x14ac:dyDescent="0.2">
      <c r="A127" s="764" t="s">
        <v>179</v>
      </c>
      <c r="B127" s="764"/>
      <c r="C127" s="764"/>
      <c r="D127" s="764"/>
      <c r="E127" s="764"/>
      <c r="F127" s="764"/>
      <c r="G127" s="764"/>
      <c r="H127" s="764"/>
      <c r="I127" s="764"/>
      <c r="J127" s="764"/>
      <c r="K127" s="764"/>
      <c r="L127" s="764"/>
      <c r="M127" s="764"/>
      <c r="N127" s="764"/>
      <c r="O127" s="764"/>
      <c r="P127" s="764"/>
      <c r="Q127" s="764"/>
      <c r="R127" s="764"/>
      <c r="S127" s="764"/>
      <c r="T127" s="764"/>
      <c r="U127" s="764"/>
      <c r="V127" s="764"/>
      <c r="W127" s="764"/>
      <c r="X127" s="764"/>
      <c r="Y127" s="764"/>
      <c r="Z127" s="764"/>
      <c r="AA127" s="764"/>
      <c r="AB127" s="764"/>
      <c r="AC127" s="764"/>
      <c r="AD127" s="764"/>
      <c r="AE127" s="764"/>
      <c r="AF127" s="764"/>
    </row>
    <row r="128" spans="1:32" ht="12.75" customHeight="1" x14ac:dyDescent="0.2">
      <c r="A128" s="764" t="s">
        <v>203</v>
      </c>
      <c r="B128" s="764"/>
      <c r="C128" s="764"/>
      <c r="D128" s="764"/>
      <c r="E128" s="764"/>
      <c r="F128" s="764"/>
      <c r="G128" s="764"/>
      <c r="H128" s="764"/>
      <c r="I128" s="764"/>
      <c r="J128" s="764"/>
      <c r="K128" s="764"/>
      <c r="L128" s="764"/>
      <c r="M128" s="764"/>
      <c r="N128" s="764"/>
      <c r="O128" s="764"/>
      <c r="P128" s="764"/>
      <c r="Q128" s="764"/>
      <c r="R128" s="764"/>
      <c r="S128" s="764"/>
      <c r="T128" s="764"/>
      <c r="U128" s="764"/>
      <c r="V128" s="764"/>
      <c r="W128" s="764"/>
      <c r="X128" s="764"/>
      <c r="Y128" s="764"/>
      <c r="Z128" s="764"/>
      <c r="AA128" s="764"/>
      <c r="AB128" s="764"/>
      <c r="AC128" s="764"/>
      <c r="AD128" s="764"/>
      <c r="AE128" s="764"/>
      <c r="AF128" s="764"/>
    </row>
    <row r="129" spans="1:32" ht="12.75" customHeight="1" x14ac:dyDescent="0.2">
      <c r="A129" s="764" t="s">
        <v>252</v>
      </c>
      <c r="B129" s="764"/>
      <c r="C129" s="764"/>
      <c r="D129" s="764"/>
      <c r="E129" s="764"/>
      <c r="F129" s="764"/>
      <c r="G129" s="764"/>
      <c r="H129" s="764"/>
      <c r="I129" s="764"/>
      <c r="J129" s="764"/>
      <c r="K129" s="764"/>
      <c r="L129" s="764"/>
      <c r="M129" s="764"/>
      <c r="N129" s="764"/>
      <c r="O129" s="764"/>
      <c r="P129" s="764"/>
      <c r="Q129" s="764"/>
      <c r="R129" s="764"/>
      <c r="S129" s="764"/>
      <c r="T129" s="764"/>
      <c r="U129" s="764"/>
      <c r="V129" s="764"/>
      <c r="W129" s="764"/>
      <c r="X129" s="764"/>
      <c r="Y129" s="764"/>
      <c r="Z129" s="764"/>
      <c r="AA129" s="764"/>
      <c r="AB129" s="764"/>
      <c r="AC129" s="764"/>
      <c r="AD129" s="764"/>
      <c r="AE129" s="764"/>
      <c r="AF129" s="764"/>
    </row>
    <row r="130" spans="1:32" ht="12.75" customHeight="1" x14ac:dyDescent="0.2">
      <c r="A130" s="764" t="s">
        <v>223</v>
      </c>
      <c r="B130" s="764"/>
      <c r="C130" s="764"/>
      <c r="D130" s="764"/>
      <c r="E130" s="764"/>
      <c r="F130" s="764"/>
      <c r="G130" s="764"/>
      <c r="H130" s="764"/>
      <c r="I130" s="764"/>
      <c r="J130" s="764"/>
      <c r="K130" s="764"/>
      <c r="L130" s="764"/>
      <c r="M130" s="764"/>
      <c r="N130" s="764"/>
      <c r="O130" s="764"/>
      <c r="P130" s="764"/>
      <c r="Q130" s="764"/>
      <c r="R130" s="764"/>
      <c r="S130" s="764"/>
      <c r="T130" s="764"/>
      <c r="U130" s="764"/>
      <c r="V130" s="764"/>
      <c r="W130" s="764"/>
      <c r="X130" s="764"/>
      <c r="Y130" s="764"/>
      <c r="Z130" s="764"/>
      <c r="AA130" s="764"/>
      <c r="AB130" s="764"/>
      <c r="AC130" s="764"/>
      <c r="AD130" s="764"/>
      <c r="AE130" s="764"/>
      <c r="AF130" s="764"/>
    </row>
    <row r="131" spans="1:32" ht="12.75" customHeight="1" x14ac:dyDescent="0.2">
      <c r="A131" s="476"/>
      <c r="B131" s="420"/>
      <c r="C131" s="420"/>
      <c r="D131" s="420"/>
      <c r="E131" s="420"/>
      <c r="F131" s="420"/>
      <c r="G131" s="420"/>
      <c r="H131" s="420"/>
      <c r="I131" s="420"/>
      <c r="J131" s="420"/>
      <c r="K131" s="420"/>
      <c r="L131" s="420"/>
      <c r="M131" s="420"/>
      <c r="N131" s="420"/>
      <c r="O131" s="420"/>
      <c r="P131" s="420"/>
      <c r="Q131" s="420"/>
      <c r="R131" s="420"/>
      <c r="S131" s="420"/>
      <c r="T131" s="420"/>
      <c r="U131" s="420"/>
      <c r="V131" s="420"/>
      <c r="W131" s="420"/>
      <c r="X131" s="420"/>
      <c r="Y131" s="420"/>
      <c r="Z131" s="420"/>
      <c r="AA131" s="420"/>
      <c r="AB131" s="420"/>
      <c r="AC131" s="420"/>
      <c r="AD131" s="420"/>
      <c r="AE131" s="420"/>
      <c r="AF131" s="420"/>
    </row>
    <row r="132" spans="1:32" ht="14.25" customHeight="1" x14ac:dyDescent="0.2">
      <c r="A132" s="763" t="s">
        <v>171</v>
      </c>
      <c r="B132" s="763"/>
      <c r="C132" s="763"/>
      <c r="D132" s="763"/>
      <c r="E132" s="763"/>
      <c r="F132" s="763"/>
      <c r="G132" s="763"/>
      <c r="H132" s="763"/>
      <c r="I132" s="763"/>
      <c r="J132" s="763"/>
      <c r="K132" s="763"/>
      <c r="L132" s="763"/>
      <c r="M132" s="763"/>
      <c r="N132" s="763"/>
      <c r="O132" s="763"/>
      <c r="P132" s="763"/>
      <c r="Q132" s="763"/>
      <c r="R132" s="763"/>
      <c r="S132" s="763"/>
      <c r="T132" s="763"/>
      <c r="U132" s="763"/>
      <c r="V132" s="763"/>
      <c r="W132" s="763"/>
      <c r="X132" s="763"/>
      <c r="Y132" s="763"/>
      <c r="Z132" s="763"/>
      <c r="AA132" s="763"/>
      <c r="AB132" s="763"/>
      <c r="AC132" s="763"/>
      <c r="AD132" s="763"/>
      <c r="AE132" s="763"/>
      <c r="AF132" s="763"/>
    </row>
    <row r="133" spans="1:32" ht="14.25" customHeight="1" x14ac:dyDescent="0.2">
      <c r="A133" s="63"/>
      <c r="L133" s="152"/>
      <c r="AF133" s="152" t="s">
        <v>66</v>
      </c>
    </row>
    <row r="134" spans="1:32" ht="19.350000000000001" customHeight="1" x14ac:dyDescent="0.25">
      <c r="A134" s="760" t="s">
        <v>0</v>
      </c>
      <c r="B134" s="760"/>
      <c r="C134" s="760"/>
      <c r="D134" s="760"/>
      <c r="E134" s="760"/>
      <c r="F134" s="760"/>
      <c r="G134" s="760"/>
      <c r="H134" s="760"/>
      <c r="I134" s="760"/>
      <c r="J134" s="760"/>
      <c r="K134" s="760"/>
      <c r="L134" s="760"/>
      <c r="M134" s="760"/>
      <c r="N134" s="760"/>
      <c r="O134" s="760"/>
      <c r="P134" s="760"/>
      <c r="Q134" s="760"/>
      <c r="R134" s="760"/>
      <c r="S134" s="760"/>
      <c r="T134" s="760"/>
      <c r="U134" s="760"/>
      <c r="V134" s="760"/>
      <c r="W134" s="760"/>
      <c r="X134" s="760"/>
      <c r="Y134" s="760"/>
      <c r="Z134" s="760"/>
      <c r="AA134" s="760"/>
      <c r="AB134" s="760"/>
      <c r="AC134" s="760"/>
      <c r="AD134" s="760"/>
      <c r="AE134" s="760"/>
      <c r="AF134" s="760"/>
    </row>
    <row r="135" spans="1:32" ht="19.350000000000001" customHeight="1" x14ac:dyDescent="0.25">
      <c r="A135" s="760" t="s">
        <v>164</v>
      </c>
      <c r="B135" s="760"/>
      <c r="C135" s="760"/>
      <c r="D135" s="760"/>
      <c r="E135" s="760"/>
      <c r="F135" s="760"/>
      <c r="G135" s="760"/>
      <c r="H135" s="760"/>
      <c r="I135" s="760"/>
      <c r="J135" s="760"/>
      <c r="K135" s="760"/>
      <c r="L135" s="760"/>
      <c r="M135" s="760"/>
      <c r="N135" s="760"/>
      <c r="O135" s="760"/>
      <c r="P135" s="760"/>
      <c r="Q135" s="760"/>
      <c r="R135" s="760"/>
      <c r="S135" s="760"/>
      <c r="T135" s="760"/>
      <c r="U135" s="760"/>
      <c r="V135" s="760"/>
      <c r="W135" s="760"/>
      <c r="X135" s="760"/>
      <c r="Y135" s="760"/>
      <c r="Z135" s="760"/>
      <c r="AA135" s="760"/>
      <c r="AB135" s="760"/>
      <c r="AC135" s="760"/>
      <c r="AD135" s="760"/>
      <c r="AE135" s="760"/>
      <c r="AF135" s="760"/>
    </row>
    <row r="136" spans="1:32" ht="19.350000000000001" customHeight="1" x14ac:dyDescent="0.25">
      <c r="A136" s="760" t="s">
        <v>240</v>
      </c>
      <c r="B136" s="760"/>
      <c r="C136" s="760"/>
      <c r="D136" s="760"/>
      <c r="E136" s="760"/>
      <c r="F136" s="760"/>
      <c r="G136" s="760"/>
      <c r="H136" s="760"/>
      <c r="I136" s="760"/>
      <c r="J136" s="760"/>
      <c r="K136" s="760"/>
      <c r="L136" s="760"/>
      <c r="M136" s="760"/>
      <c r="N136" s="760"/>
      <c r="O136" s="760"/>
      <c r="P136" s="760"/>
      <c r="Q136" s="760"/>
      <c r="R136" s="760"/>
      <c r="S136" s="760"/>
      <c r="T136" s="760"/>
      <c r="U136" s="760"/>
      <c r="V136" s="760"/>
      <c r="W136" s="760"/>
      <c r="X136" s="760"/>
      <c r="Y136" s="760"/>
      <c r="Z136" s="760"/>
      <c r="AA136" s="760"/>
      <c r="AB136" s="760"/>
      <c r="AC136" s="760"/>
      <c r="AD136" s="760"/>
      <c r="AE136" s="760"/>
      <c r="AF136" s="760"/>
    </row>
    <row r="137" spans="1:32" ht="13.9" customHeight="1" x14ac:dyDescent="0.2">
      <c r="A137" s="761" t="s">
        <v>20</v>
      </c>
      <c r="B137" s="761"/>
      <c r="C137" s="761"/>
      <c r="D137" s="761"/>
      <c r="E137" s="761"/>
      <c r="F137" s="761"/>
      <c r="G137" s="761"/>
      <c r="H137" s="761"/>
      <c r="I137" s="761"/>
      <c r="J137" s="761"/>
      <c r="K137" s="761"/>
      <c r="L137" s="761"/>
      <c r="M137" s="761"/>
      <c r="N137" s="761"/>
      <c r="O137" s="761"/>
      <c r="P137" s="761"/>
      <c r="Q137" s="761"/>
      <c r="R137" s="761"/>
      <c r="S137" s="761"/>
      <c r="T137" s="761"/>
      <c r="U137" s="761"/>
      <c r="V137" s="761"/>
      <c r="W137" s="761"/>
      <c r="X137" s="761"/>
      <c r="Y137" s="761"/>
      <c r="Z137" s="761"/>
      <c r="AA137" s="761"/>
      <c r="AB137" s="761"/>
      <c r="AC137" s="761"/>
      <c r="AD137" s="761"/>
      <c r="AE137" s="761"/>
      <c r="AF137" s="761"/>
    </row>
    <row r="138" spans="1:32" ht="12" customHeight="1" thickBot="1" x14ac:dyDescent="0.25"/>
    <row r="139" spans="1:32" ht="45" customHeight="1" thickBot="1" x14ac:dyDescent="0.3">
      <c r="A139" s="13" t="s">
        <v>35</v>
      </c>
      <c r="B139" s="771" t="s">
        <v>183</v>
      </c>
      <c r="C139" s="767"/>
      <c r="D139" s="767"/>
      <c r="E139" s="767"/>
      <c r="F139" s="768"/>
      <c r="G139" s="766" t="s">
        <v>190</v>
      </c>
      <c r="H139" s="767"/>
      <c r="I139" s="767"/>
      <c r="J139" s="767"/>
      <c r="K139" s="768"/>
      <c r="L139" s="766" t="s">
        <v>201</v>
      </c>
      <c r="M139" s="767"/>
      <c r="N139" s="767"/>
      <c r="O139" s="767"/>
      <c r="P139" s="768"/>
      <c r="Q139" s="766" t="s">
        <v>212</v>
      </c>
      <c r="R139" s="767"/>
      <c r="S139" s="767"/>
      <c r="T139" s="767"/>
      <c r="U139" s="768"/>
      <c r="V139" s="766" t="s">
        <v>221</v>
      </c>
      <c r="W139" s="767"/>
      <c r="X139" s="767"/>
      <c r="Y139" s="767"/>
      <c r="Z139" s="768"/>
      <c r="AA139" s="766" t="s">
        <v>228</v>
      </c>
      <c r="AB139" s="767"/>
      <c r="AC139" s="767"/>
      <c r="AD139" s="767"/>
      <c r="AE139" s="768"/>
      <c r="AF139" s="676" t="s">
        <v>238</v>
      </c>
    </row>
    <row r="140" spans="1:32" ht="16.5" thickBot="1" x14ac:dyDescent="0.3">
      <c r="A140" s="2" t="s">
        <v>21</v>
      </c>
      <c r="B140" s="148" t="s">
        <v>28</v>
      </c>
      <c r="C140" s="75" t="s">
        <v>29</v>
      </c>
      <c r="D140" s="75" t="s">
        <v>30</v>
      </c>
      <c r="E140" s="252" t="s">
        <v>31</v>
      </c>
      <c r="F140" s="433" t="s">
        <v>32</v>
      </c>
      <c r="G140" s="148" t="s">
        <v>28</v>
      </c>
      <c r="H140" s="75" t="s">
        <v>29</v>
      </c>
      <c r="I140" s="75" t="s">
        <v>30</v>
      </c>
      <c r="J140" s="252" t="s">
        <v>31</v>
      </c>
      <c r="K140" s="433" t="s">
        <v>32</v>
      </c>
      <c r="L140" s="148" t="s">
        <v>28</v>
      </c>
      <c r="M140" s="75" t="s">
        <v>29</v>
      </c>
      <c r="N140" s="75" t="s">
        <v>30</v>
      </c>
      <c r="O140" s="475" t="s">
        <v>31</v>
      </c>
      <c r="P140" s="433" t="s">
        <v>32</v>
      </c>
      <c r="Q140" s="148" t="s">
        <v>28</v>
      </c>
      <c r="R140" s="75" t="s">
        <v>29</v>
      </c>
      <c r="S140" s="75" t="s">
        <v>30</v>
      </c>
      <c r="T140" s="475" t="s">
        <v>31</v>
      </c>
      <c r="U140" s="433" t="s">
        <v>32</v>
      </c>
      <c r="V140" s="148" t="s">
        <v>28</v>
      </c>
      <c r="W140" s="75" t="s">
        <v>29</v>
      </c>
      <c r="X140" s="75" t="s">
        <v>30</v>
      </c>
      <c r="Y140" s="252" t="s">
        <v>31</v>
      </c>
      <c r="Z140" s="433" t="s">
        <v>32</v>
      </c>
      <c r="AA140" s="148" t="s">
        <v>28</v>
      </c>
      <c r="AB140" s="75" t="s">
        <v>29</v>
      </c>
      <c r="AC140" s="75" t="s">
        <v>30</v>
      </c>
      <c r="AD140" s="252" t="s">
        <v>31</v>
      </c>
      <c r="AE140" s="433" t="s">
        <v>32</v>
      </c>
      <c r="AF140" s="512" t="s">
        <v>28</v>
      </c>
    </row>
    <row r="141" spans="1:32" ht="6" customHeight="1" x14ac:dyDescent="0.2">
      <c r="A141" s="9"/>
      <c r="B141" s="110"/>
      <c r="C141" s="72"/>
      <c r="D141" s="72"/>
      <c r="E141" s="426"/>
      <c r="F141" s="434"/>
      <c r="G141" s="110"/>
      <c r="H141" s="72"/>
      <c r="I141" s="72"/>
      <c r="J141" s="426"/>
      <c r="K141" s="434"/>
      <c r="L141" s="110"/>
      <c r="M141" s="72"/>
      <c r="N141" s="72"/>
      <c r="O141" s="426"/>
      <c r="P141" s="88"/>
      <c r="Q141" s="110"/>
      <c r="R141" s="72"/>
      <c r="S141" s="72"/>
      <c r="T141" s="426"/>
      <c r="U141" s="88"/>
      <c r="V141" s="110"/>
      <c r="W141" s="72"/>
      <c r="X141" s="72"/>
      <c r="Y141" s="426"/>
      <c r="Z141" s="88"/>
      <c r="AA141" s="110"/>
      <c r="AB141" s="72"/>
      <c r="AC141" s="72"/>
      <c r="AD141" s="426"/>
      <c r="AE141" s="434"/>
      <c r="AF141" s="497"/>
    </row>
    <row r="142" spans="1:32" x14ac:dyDescent="0.2">
      <c r="A142" s="3" t="s">
        <v>1</v>
      </c>
      <c r="B142" s="524">
        <v>1017.2</v>
      </c>
      <c r="C142" s="525">
        <v>827.5</v>
      </c>
      <c r="D142" s="525">
        <v>889.9</v>
      </c>
      <c r="E142" s="526">
        <v>857.3</v>
      </c>
      <c r="F142" s="527">
        <v>3591.8999999999996</v>
      </c>
      <c r="G142" s="524">
        <v>1125.4000000000001</v>
      </c>
      <c r="H142" s="525">
        <v>977.1</v>
      </c>
      <c r="I142" s="525">
        <v>1016.2</v>
      </c>
      <c r="J142" s="526">
        <v>1013.6</v>
      </c>
      <c r="K142" s="527">
        <v>4132.3</v>
      </c>
      <c r="L142" s="524">
        <v>1565.3</v>
      </c>
      <c r="M142" s="525">
        <v>1282.4000000000001</v>
      </c>
      <c r="N142" s="525">
        <v>1186.9000000000001</v>
      </c>
      <c r="O142" s="526">
        <v>1152.8</v>
      </c>
      <c r="P142" s="567">
        <v>5187.3999999999996</v>
      </c>
      <c r="Q142" s="524">
        <v>1747.4</v>
      </c>
      <c r="R142" s="525">
        <v>1410.4</v>
      </c>
      <c r="S142" s="525">
        <v>1381.2</v>
      </c>
      <c r="T142" s="526">
        <v>1326</v>
      </c>
      <c r="U142" s="567">
        <v>5865</v>
      </c>
      <c r="V142" s="524">
        <v>1967.6</v>
      </c>
      <c r="W142" s="525">
        <v>1661.8</v>
      </c>
      <c r="X142" s="525">
        <v>1537.8</v>
      </c>
      <c r="Y142" s="526">
        <v>1500.8</v>
      </c>
      <c r="Z142" s="567">
        <v>6668</v>
      </c>
      <c r="AA142" s="524">
        <v>2249</v>
      </c>
      <c r="AB142" s="525">
        <v>1808</v>
      </c>
      <c r="AC142" s="525">
        <v>1908</v>
      </c>
      <c r="AD142" s="526">
        <v>2059</v>
      </c>
      <c r="AE142" s="527">
        <v>8024</v>
      </c>
      <c r="AF142" s="639">
        <v>3123</v>
      </c>
    </row>
    <row r="143" spans="1:32" x14ac:dyDescent="0.2">
      <c r="A143" s="3" t="s">
        <v>2</v>
      </c>
      <c r="B143" s="528">
        <v>507.3</v>
      </c>
      <c r="C143" s="478">
        <v>459.70000000000005</v>
      </c>
      <c r="D143" s="478">
        <v>495.79999999999995</v>
      </c>
      <c r="E143" s="484">
        <v>495.1</v>
      </c>
      <c r="F143" s="529">
        <v>1957.9</v>
      </c>
      <c r="G143" s="528">
        <v>553.79999999999995</v>
      </c>
      <c r="H143" s="478">
        <v>540.9</v>
      </c>
      <c r="I143" s="478">
        <v>601.70000000000005</v>
      </c>
      <c r="J143" s="484">
        <v>567.70000000000005</v>
      </c>
      <c r="K143" s="529">
        <v>2264.1000000000004</v>
      </c>
      <c r="L143" s="528">
        <v>650.9</v>
      </c>
      <c r="M143" s="478">
        <v>590.90000000000009</v>
      </c>
      <c r="N143" s="478">
        <v>671.3</v>
      </c>
      <c r="O143" s="484">
        <v>654.59999999999991</v>
      </c>
      <c r="P143" s="568">
        <v>2567.6999999999998</v>
      </c>
      <c r="Q143" s="528">
        <v>705.7</v>
      </c>
      <c r="R143" s="478">
        <v>790.5</v>
      </c>
      <c r="S143" s="478">
        <v>846.1</v>
      </c>
      <c r="T143" s="484">
        <v>802.40000000000009</v>
      </c>
      <c r="U143" s="568">
        <v>3144.7</v>
      </c>
      <c r="V143" s="528">
        <v>951.2</v>
      </c>
      <c r="W143" s="478">
        <v>827.1</v>
      </c>
      <c r="X143" s="478">
        <v>945</v>
      </c>
      <c r="Y143" s="484">
        <v>883.3</v>
      </c>
      <c r="Z143" s="568">
        <v>3606.6000000000004</v>
      </c>
      <c r="AA143" s="528">
        <v>985</v>
      </c>
      <c r="AB143" s="478">
        <v>962</v>
      </c>
      <c r="AC143" s="478">
        <v>1058</v>
      </c>
      <c r="AD143" s="484">
        <v>1190</v>
      </c>
      <c r="AE143" s="529">
        <v>4195</v>
      </c>
      <c r="AF143" s="633">
        <v>1212</v>
      </c>
    </row>
    <row r="144" spans="1:32" x14ac:dyDescent="0.2">
      <c r="A144" s="3" t="s">
        <v>104</v>
      </c>
      <c r="B144" s="530">
        <v>59</v>
      </c>
      <c r="C144" s="531">
        <v>50.3</v>
      </c>
      <c r="D144" s="531">
        <v>54.7</v>
      </c>
      <c r="E144" s="532">
        <v>57.9</v>
      </c>
      <c r="F144" s="533">
        <v>221.9</v>
      </c>
      <c r="G144" s="530">
        <v>66.8</v>
      </c>
      <c r="H144" s="531">
        <v>55.2</v>
      </c>
      <c r="I144" s="531">
        <v>61</v>
      </c>
      <c r="J144" s="532">
        <v>65.7</v>
      </c>
      <c r="K144" s="533">
        <v>248.7</v>
      </c>
      <c r="L144" s="530">
        <v>74.3</v>
      </c>
      <c r="M144" s="531">
        <v>65.7</v>
      </c>
      <c r="N144" s="531">
        <v>64.7</v>
      </c>
      <c r="O144" s="532">
        <v>80</v>
      </c>
      <c r="P144" s="569">
        <v>284.7</v>
      </c>
      <c r="Q144" s="530">
        <v>81.599999999999994</v>
      </c>
      <c r="R144" s="531">
        <v>71.2</v>
      </c>
      <c r="S144" s="531">
        <v>70.8</v>
      </c>
      <c r="T144" s="532">
        <v>90.6</v>
      </c>
      <c r="U144" s="569">
        <v>314.20000000000005</v>
      </c>
      <c r="V144" s="530">
        <v>93.9</v>
      </c>
      <c r="W144" s="531">
        <v>88.7</v>
      </c>
      <c r="X144" s="531">
        <v>79.099999999999994</v>
      </c>
      <c r="Y144" s="532">
        <v>97.7</v>
      </c>
      <c r="Z144" s="569">
        <v>359.40000000000003</v>
      </c>
      <c r="AA144" s="530">
        <v>114</v>
      </c>
      <c r="AB144" s="531">
        <v>103</v>
      </c>
      <c r="AC144" s="531">
        <v>117</v>
      </c>
      <c r="AD144" s="532">
        <v>132</v>
      </c>
      <c r="AE144" s="533">
        <v>466</v>
      </c>
      <c r="AF144" s="640">
        <v>180</v>
      </c>
    </row>
    <row r="145" spans="1:32" x14ac:dyDescent="0.2">
      <c r="A145" s="3" t="s">
        <v>106</v>
      </c>
      <c r="B145" s="530">
        <v>45.1</v>
      </c>
      <c r="C145" s="531">
        <v>37.4</v>
      </c>
      <c r="D145" s="531">
        <v>34.5</v>
      </c>
      <c r="E145" s="532">
        <v>30</v>
      </c>
      <c r="F145" s="533">
        <v>147</v>
      </c>
      <c r="G145" s="530">
        <v>63.3</v>
      </c>
      <c r="H145" s="531">
        <v>43.3</v>
      </c>
      <c r="I145" s="531">
        <v>43.7</v>
      </c>
      <c r="J145" s="532">
        <v>37.700000000000003</v>
      </c>
      <c r="K145" s="533">
        <v>188</v>
      </c>
      <c r="L145" s="530">
        <v>71.599999999999994</v>
      </c>
      <c r="M145" s="531">
        <v>43.1</v>
      </c>
      <c r="N145" s="531">
        <v>52.4</v>
      </c>
      <c r="O145" s="532">
        <v>40.200000000000003</v>
      </c>
      <c r="P145" s="569">
        <v>207.3</v>
      </c>
      <c r="Q145" s="530">
        <v>71.8</v>
      </c>
      <c r="R145" s="531">
        <v>54.2</v>
      </c>
      <c r="S145" s="531">
        <v>53.9</v>
      </c>
      <c r="T145" s="532">
        <v>55.4</v>
      </c>
      <c r="U145" s="569">
        <v>235.3</v>
      </c>
      <c r="V145" s="530">
        <v>86</v>
      </c>
      <c r="W145" s="531">
        <v>60.3</v>
      </c>
      <c r="X145" s="531">
        <v>69.400000000000006</v>
      </c>
      <c r="Y145" s="532">
        <v>52</v>
      </c>
      <c r="Z145" s="569">
        <v>267.70000000000005</v>
      </c>
      <c r="AA145" s="530">
        <v>93</v>
      </c>
      <c r="AB145" s="531">
        <v>73</v>
      </c>
      <c r="AC145" s="531">
        <v>75</v>
      </c>
      <c r="AD145" s="532">
        <v>83</v>
      </c>
      <c r="AE145" s="533">
        <v>324</v>
      </c>
      <c r="AF145" s="640">
        <v>115</v>
      </c>
    </row>
    <row r="146" spans="1:32" x14ac:dyDescent="0.2">
      <c r="A146" s="3" t="s">
        <v>214</v>
      </c>
      <c r="B146" s="528">
        <v>18.600000000000001</v>
      </c>
      <c r="C146" s="478">
        <v>16</v>
      </c>
      <c r="D146" s="478">
        <v>19.000000000000004</v>
      </c>
      <c r="E146" s="484">
        <v>22.3</v>
      </c>
      <c r="F146" s="529">
        <v>75.899999999999991</v>
      </c>
      <c r="G146" s="528">
        <v>17.100000000000001</v>
      </c>
      <c r="H146" s="478">
        <v>18.100000000000001</v>
      </c>
      <c r="I146" s="478">
        <v>20.8</v>
      </c>
      <c r="J146" s="484">
        <v>27.1</v>
      </c>
      <c r="K146" s="529">
        <v>83.1</v>
      </c>
      <c r="L146" s="528">
        <v>18.200000000000003</v>
      </c>
      <c r="M146" s="478">
        <v>23.2</v>
      </c>
      <c r="N146" s="478">
        <v>37.700000000000003</v>
      </c>
      <c r="O146" s="484">
        <v>57.20000000000001</v>
      </c>
      <c r="P146" s="568">
        <v>136.30000000000001</v>
      </c>
      <c r="Q146" s="528">
        <v>66</v>
      </c>
      <c r="R146" s="478">
        <v>75.599999999999994</v>
      </c>
      <c r="S146" s="478">
        <v>100.60000000000001</v>
      </c>
      <c r="T146" s="484">
        <v>113.4</v>
      </c>
      <c r="U146" s="568">
        <v>355.59999999999997</v>
      </c>
      <c r="V146" s="528">
        <v>92.7</v>
      </c>
      <c r="W146" s="478">
        <v>95</v>
      </c>
      <c r="X146" s="478">
        <v>112.30000000000001</v>
      </c>
      <c r="Y146" s="484">
        <v>132.4</v>
      </c>
      <c r="Z146" s="568">
        <v>432.40000000000003</v>
      </c>
      <c r="AA146" s="528">
        <v>241</v>
      </c>
      <c r="AB146" s="478">
        <v>227</v>
      </c>
      <c r="AC146" s="478">
        <v>174</v>
      </c>
      <c r="AD146" s="484">
        <v>101</v>
      </c>
      <c r="AE146" s="529">
        <v>743</v>
      </c>
      <c r="AF146" s="633">
        <v>84</v>
      </c>
    </row>
    <row r="147" spans="1:32" ht="6" customHeight="1" x14ac:dyDescent="0.2">
      <c r="A147" s="7"/>
      <c r="B147" s="534"/>
      <c r="C147" s="537"/>
      <c r="D147" s="537"/>
      <c r="E147" s="535"/>
      <c r="F147" s="536"/>
      <c r="G147" s="534"/>
      <c r="H147" s="537"/>
      <c r="I147" s="537"/>
      <c r="J147" s="535"/>
      <c r="K147" s="536"/>
      <c r="L147" s="534"/>
      <c r="M147" s="537"/>
      <c r="N147" s="537"/>
      <c r="O147" s="535"/>
      <c r="P147" s="570"/>
      <c r="Q147" s="534"/>
      <c r="R147" s="537"/>
      <c r="S147" s="566"/>
      <c r="T147" s="535"/>
      <c r="U147" s="570"/>
      <c r="V147" s="534"/>
      <c r="W147" s="566"/>
      <c r="X147" s="566"/>
      <c r="Y147" s="535"/>
      <c r="Z147" s="570"/>
      <c r="AA147" s="534"/>
      <c r="AB147" s="566"/>
      <c r="AC147" s="566"/>
      <c r="AD147" s="535"/>
      <c r="AE147" s="536"/>
      <c r="AF147" s="634"/>
    </row>
    <row r="148" spans="1:32" s="1" customFormat="1" ht="14.1" customHeight="1" x14ac:dyDescent="0.2">
      <c r="A148" s="64" t="s">
        <v>147</v>
      </c>
      <c r="B148" s="528">
        <v>1647.1999999999998</v>
      </c>
      <c r="C148" s="478">
        <v>1390.9</v>
      </c>
      <c r="D148" s="478">
        <v>1493.8999999999999</v>
      </c>
      <c r="E148" s="484">
        <v>1462.6000000000001</v>
      </c>
      <c r="F148" s="529">
        <v>5994.5999999999985</v>
      </c>
      <c r="G148" s="528">
        <v>1826.3999999999999</v>
      </c>
      <c r="H148" s="478">
        <v>1634.6</v>
      </c>
      <c r="I148" s="478">
        <v>1743.4</v>
      </c>
      <c r="J148" s="484">
        <v>1711.8000000000002</v>
      </c>
      <c r="K148" s="529">
        <v>6916.2000000000007</v>
      </c>
      <c r="L148" s="528">
        <v>2380.2999999999997</v>
      </c>
      <c r="M148" s="478">
        <v>2005.3000000000002</v>
      </c>
      <c r="N148" s="478">
        <v>2013.0000000000002</v>
      </c>
      <c r="O148" s="484">
        <v>1984.8</v>
      </c>
      <c r="P148" s="568">
        <v>8383.3999999999978</v>
      </c>
      <c r="Q148" s="528">
        <v>2672.5000000000005</v>
      </c>
      <c r="R148" s="478">
        <v>2401.8999999999996</v>
      </c>
      <c r="S148" s="478">
        <v>2452.6000000000004</v>
      </c>
      <c r="T148" s="484">
        <v>2387.8000000000002</v>
      </c>
      <c r="U148" s="568">
        <v>9914.8000000000011</v>
      </c>
      <c r="V148" s="528">
        <v>3191.4</v>
      </c>
      <c r="W148" s="478">
        <v>2732.9</v>
      </c>
      <c r="X148" s="478">
        <v>2743.6000000000004</v>
      </c>
      <c r="Y148" s="484">
        <v>2666.2</v>
      </c>
      <c r="Z148" s="568">
        <v>11334.1</v>
      </c>
      <c r="AA148" s="528">
        <v>3682</v>
      </c>
      <c r="AB148" s="478">
        <v>3173</v>
      </c>
      <c r="AC148" s="478">
        <v>3332</v>
      </c>
      <c r="AD148" s="484">
        <v>3565</v>
      </c>
      <c r="AE148" s="529">
        <v>13752</v>
      </c>
      <c r="AF148" s="633">
        <v>4714</v>
      </c>
    </row>
    <row r="149" spans="1:32" ht="6" customHeight="1" x14ac:dyDescent="0.2">
      <c r="A149" s="3"/>
      <c r="B149" s="528"/>
      <c r="C149" s="478"/>
      <c r="D149" s="478"/>
      <c r="E149" s="484"/>
      <c r="F149" s="529"/>
      <c r="G149" s="528"/>
      <c r="H149" s="478"/>
      <c r="I149" s="478"/>
      <c r="J149" s="484"/>
      <c r="K149" s="529"/>
      <c r="L149" s="528"/>
      <c r="M149" s="478"/>
      <c r="N149" s="478"/>
      <c r="O149" s="484"/>
      <c r="P149" s="568"/>
      <c r="Q149" s="528"/>
      <c r="R149" s="478"/>
      <c r="S149" s="478"/>
      <c r="T149" s="484"/>
      <c r="U149" s="568"/>
      <c r="V149" s="528"/>
      <c r="W149" s="478"/>
      <c r="X149" s="478"/>
      <c r="Y149" s="484"/>
      <c r="Z149" s="568"/>
      <c r="AA149" s="528"/>
      <c r="AB149" s="478"/>
      <c r="AC149" s="478"/>
      <c r="AD149" s="484"/>
      <c r="AE149" s="529"/>
      <c r="AF149" s="633"/>
    </row>
    <row r="150" spans="1:32" x14ac:dyDescent="0.2">
      <c r="A150" s="414" t="s">
        <v>108</v>
      </c>
      <c r="B150" s="558">
        <v>37.700000000000003</v>
      </c>
      <c r="C150" s="559">
        <v>32.4</v>
      </c>
      <c r="D150" s="559">
        <v>41.6</v>
      </c>
      <c r="E150" s="560">
        <v>40</v>
      </c>
      <c r="F150" s="561">
        <v>151.69999999999999</v>
      </c>
      <c r="G150" s="558">
        <v>32.4</v>
      </c>
      <c r="H150" s="559">
        <v>36.700000000000003</v>
      </c>
      <c r="I150" s="559">
        <v>32.6</v>
      </c>
      <c r="J150" s="560">
        <v>31.3</v>
      </c>
      <c r="K150" s="561">
        <v>133</v>
      </c>
      <c r="L150" s="558">
        <v>30.8</v>
      </c>
      <c r="M150" s="559">
        <v>34.6</v>
      </c>
      <c r="N150" s="559">
        <v>32</v>
      </c>
      <c r="O150" s="560">
        <v>33.1</v>
      </c>
      <c r="P150" s="576">
        <v>130.5</v>
      </c>
      <c r="Q150" s="558">
        <v>33.200000000000003</v>
      </c>
      <c r="R150" s="559">
        <v>35</v>
      </c>
      <c r="S150" s="559">
        <v>38.4</v>
      </c>
      <c r="T150" s="560">
        <v>38.799999999999997</v>
      </c>
      <c r="U150" s="576">
        <v>145.39999999999998</v>
      </c>
      <c r="V150" s="558">
        <v>38.6</v>
      </c>
      <c r="W150" s="559">
        <v>39.4</v>
      </c>
      <c r="X150" s="559">
        <v>40.299999999999997</v>
      </c>
      <c r="Y150" s="560">
        <v>36</v>
      </c>
      <c r="Z150" s="576">
        <v>154.30000000000001</v>
      </c>
      <c r="AA150" s="558">
        <v>39</v>
      </c>
      <c r="AB150" s="559">
        <v>43</v>
      </c>
      <c r="AC150" s="559">
        <v>40</v>
      </c>
      <c r="AD150" s="560">
        <v>42</v>
      </c>
      <c r="AE150" s="561">
        <v>164</v>
      </c>
      <c r="AF150" s="642">
        <v>42</v>
      </c>
    </row>
    <row r="151" spans="1:32" x14ac:dyDescent="0.2">
      <c r="A151" s="415" t="s">
        <v>162</v>
      </c>
      <c r="B151" s="538">
        <v>1684.8999999999999</v>
      </c>
      <c r="C151" s="539">
        <v>1423.3000000000002</v>
      </c>
      <c r="D151" s="539">
        <v>1535.4999999999998</v>
      </c>
      <c r="E151" s="540">
        <v>1502.6000000000001</v>
      </c>
      <c r="F151" s="541">
        <v>6146.2999999999984</v>
      </c>
      <c r="G151" s="538">
        <v>1858.8</v>
      </c>
      <c r="H151" s="539">
        <v>1671.3</v>
      </c>
      <c r="I151" s="539">
        <v>1776</v>
      </c>
      <c r="J151" s="540">
        <v>1743.1000000000001</v>
      </c>
      <c r="K151" s="541">
        <v>7049.2000000000007</v>
      </c>
      <c r="L151" s="538">
        <v>2411.1</v>
      </c>
      <c r="M151" s="539">
        <v>2039.9</v>
      </c>
      <c r="N151" s="539">
        <v>2045.0000000000002</v>
      </c>
      <c r="O151" s="540">
        <v>2017.8999999999999</v>
      </c>
      <c r="P151" s="571">
        <v>8513.8999999999978</v>
      </c>
      <c r="Q151" s="538">
        <v>2705.7000000000003</v>
      </c>
      <c r="R151" s="539">
        <v>2436.8999999999996</v>
      </c>
      <c r="S151" s="539">
        <v>2491.0000000000005</v>
      </c>
      <c r="T151" s="540">
        <v>2426.6000000000004</v>
      </c>
      <c r="U151" s="571">
        <v>10060.200000000001</v>
      </c>
      <c r="V151" s="538">
        <v>3230</v>
      </c>
      <c r="W151" s="539">
        <v>2772.3</v>
      </c>
      <c r="X151" s="539">
        <v>2783.9000000000005</v>
      </c>
      <c r="Y151" s="540">
        <v>2702.2</v>
      </c>
      <c r="Z151" s="571">
        <v>11488.4</v>
      </c>
      <c r="AA151" s="538">
        <v>3721</v>
      </c>
      <c r="AB151" s="539">
        <v>3216</v>
      </c>
      <c r="AC151" s="539">
        <v>3372</v>
      </c>
      <c r="AD151" s="540">
        <v>3607</v>
      </c>
      <c r="AE151" s="541">
        <v>13916</v>
      </c>
      <c r="AF151" s="635">
        <v>4756</v>
      </c>
    </row>
    <row r="152" spans="1:32" ht="6" customHeight="1" x14ac:dyDescent="0.2">
      <c r="A152" s="3"/>
      <c r="B152" s="528"/>
      <c r="C152" s="478"/>
      <c r="D152" s="478"/>
      <c r="E152" s="484"/>
      <c r="F152" s="529"/>
      <c r="G152" s="528"/>
      <c r="H152" s="478"/>
      <c r="I152" s="478"/>
      <c r="J152" s="484"/>
      <c r="K152" s="529"/>
      <c r="L152" s="528"/>
      <c r="M152" s="478"/>
      <c r="N152" s="478"/>
      <c r="O152" s="484"/>
      <c r="P152" s="568"/>
      <c r="Q152" s="528"/>
      <c r="R152" s="478"/>
      <c r="S152" s="478"/>
      <c r="T152" s="484"/>
      <c r="U152" s="568"/>
      <c r="V152" s="528"/>
      <c r="W152" s="478"/>
      <c r="X152" s="478"/>
      <c r="Y152" s="484"/>
      <c r="Z152" s="568"/>
      <c r="AA152" s="528"/>
      <c r="AB152" s="478"/>
      <c r="AC152" s="478"/>
      <c r="AD152" s="484"/>
      <c r="AE152" s="529"/>
      <c r="AF152" s="633"/>
    </row>
    <row r="153" spans="1:32" x14ac:dyDescent="0.2">
      <c r="A153" s="3" t="s">
        <v>4</v>
      </c>
      <c r="B153" s="528">
        <v>869.4</v>
      </c>
      <c r="C153" s="478">
        <v>772.4</v>
      </c>
      <c r="D153" s="478">
        <v>837</v>
      </c>
      <c r="E153" s="484">
        <v>843.9</v>
      </c>
      <c r="F153" s="529">
        <v>3322.7</v>
      </c>
      <c r="G153" s="528">
        <v>941.19999999999993</v>
      </c>
      <c r="H153" s="478">
        <v>904.59999999999991</v>
      </c>
      <c r="I153" s="478">
        <v>963.5</v>
      </c>
      <c r="J153" s="484">
        <v>955.2</v>
      </c>
      <c r="K153" s="529">
        <v>3764.5000000000005</v>
      </c>
      <c r="L153" s="528">
        <v>1209.9000000000001</v>
      </c>
      <c r="M153" s="478">
        <v>1101.7</v>
      </c>
      <c r="N153" s="478">
        <v>1099.6999999999998</v>
      </c>
      <c r="O153" s="484">
        <v>1082.5</v>
      </c>
      <c r="P153" s="568">
        <v>4493.8</v>
      </c>
      <c r="Q153" s="528">
        <v>1325.8999999999999</v>
      </c>
      <c r="R153" s="478">
        <v>1307.4000000000001</v>
      </c>
      <c r="S153" s="478">
        <v>1337.3000000000002</v>
      </c>
      <c r="T153" s="484">
        <v>1299.9000000000001</v>
      </c>
      <c r="U153" s="568">
        <v>5270.5000000000009</v>
      </c>
      <c r="V153" s="528">
        <v>1604.6000000000001</v>
      </c>
      <c r="W153" s="478">
        <v>1495.5</v>
      </c>
      <c r="X153" s="478">
        <v>1481.8</v>
      </c>
      <c r="Y153" s="484">
        <v>1433.8000000000002</v>
      </c>
      <c r="Z153" s="568">
        <v>6015.7</v>
      </c>
      <c r="AA153" s="528">
        <v>1770</v>
      </c>
      <c r="AB153" s="478">
        <v>1659</v>
      </c>
      <c r="AC153" s="478">
        <v>1789</v>
      </c>
      <c r="AD153" s="484">
        <v>1920</v>
      </c>
      <c r="AE153" s="529">
        <v>7138</v>
      </c>
      <c r="AF153" s="633">
        <v>2357</v>
      </c>
    </row>
    <row r="154" spans="1:32" x14ac:dyDescent="0.2">
      <c r="A154" s="3" t="s">
        <v>10</v>
      </c>
      <c r="B154" s="528">
        <v>247</v>
      </c>
      <c r="C154" s="478">
        <v>193.7</v>
      </c>
      <c r="D154" s="478">
        <v>186</v>
      </c>
      <c r="E154" s="484">
        <v>204.29999999999998</v>
      </c>
      <c r="F154" s="529">
        <v>831.00000000000011</v>
      </c>
      <c r="G154" s="528">
        <v>215</v>
      </c>
      <c r="H154" s="478">
        <v>224.20000000000002</v>
      </c>
      <c r="I154" s="478">
        <v>239.2</v>
      </c>
      <c r="J154" s="484">
        <v>270.7</v>
      </c>
      <c r="K154" s="529">
        <v>949.1</v>
      </c>
      <c r="L154" s="528">
        <v>281.5</v>
      </c>
      <c r="M154" s="478">
        <v>297.5</v>
      </c>
      <c r="N154" s="478">
        <v>302.79999999999995</v>
      </c>
      <c r="O154" s="484">
        <v>315.59999999999997</v>
      </c>
      <c r="P154" s="568">
        <v>1197.4000000000001</v>
      </c>
      <c r="Q154" s="528">
        <v>331.09999999999997</v>
      </c>
      <c r="R154" s="478">
        <v>363.5</v>
      </c>
      <c r="S154" s="478">
        <v>359.7</v>
      </c>
      <c r="T154" s="484">
        <v>369.5</v>
      </c>
      <c r="U154" s="568">
        <v>1423.7999999999997</v>
      </c>
      <c r="V154" s="528">
        <v>382.09999999999997</v>
      </c>
      <c r="W154" s="478">
        <v>378.7</v>
      </c>
      <c r="X154" s="478">
        <v>387.1</v>
      </c>
      <c r="Y154" s="484">
        <v>395.40000000000003</v>
      </c>
      <c r="Z154" s="568">
        <v>1543.3000000000002</v>
      </c>
      <c r="AA154" s="528">
        <v>398</v>
      </c>
      <c r="AB154" s="478">
        <v>418</v>
      </c>
      <c r="AC154" s="478">
        <v>474</v>
      </c>
      <c r="AD154" s="484">
        <v>540</v>
      </c>
      <c r="AE154" s="529">
        <v>1830</v>
      </c>
      <c r="AF154" s="633">
        <v>544</v>
      </c>
    </row>
    <row r="155" spans="1:32" x14ac:dyDescent="0.2">
      <c r="A155" s="414" t="s">
        <v>108</v>
      </c>
      <c r="B155" s="528">
        <v>37.700000000000003</v>
      </c>
      <c r="C155" s="478">
        <v>32.4</v>
      </c>
      <c r="D155" s="478">
        <v>41.6</v>
      </c>
      <c r="E155" s="484">
        <v>40</v>
      </c>
      <c r="F155" s="529">
        <v>151.69999999999999</v>
      </c>
      <c r="G155" s="528">
        <v>32.4</v>
      </c>
      <c r="H155" s="478">
        <v>36.700000000000003</v>
      </c>
      <c r="I155" s="478">
        <v>32.6</v>
      </c>
      <c r="J155" s="484">
        <v>31.3</v>
      </c>
      <c r="K155" s="529">
        <v>133</v>
      </c>
      <c r="L155" s="528">
        <v>30.8</v>
      </c>
      <c r="M155" s="478">
        <v>34.6</v>
      </c>
      <c r="N155" s="478">
        <v>32</v>
      </c>
      <c r="O155" s="484">
        <v>33.1</v>
      </c>
      <c r="P155" s="568">
        <v>130.5</v>
      </c>
      <c r="Q155" s="528">
        <v>33.200000000000003</v>
      </c>
      <c r="R155" s="478">
        <v>35</v>
      </c>
      <c r="S155" s="478">
        <v>38.4</v>
      </c>
      <c r="T155" s="484">
        <v>38.799999999999997</v>
      </c>
      <c r="U155" s="568">
        <v>145.39999999999998</v>
      </c>
      <c r="V155" s="528">
        <v>38.6</v>
      </c>
      <c r="W155" s="478">
        <v>39.4</v>
      </c>
      <c r="X155" s="478">
        <v>40.299999999999997</v>
      </c>
      <c r="Y155" s="484">
        <v>36</v>
      </c>
      <c r="Z155" s="568">
        <v>154.30000000000001</v>
      </c>
      <c r="AA155" s="528">
        <v>39</v>
      </c>
      <c r="AB155" s="478">
        <v>43</v>
      </c>
      <c r="AC155" s="478">
        <v>40</v>
      </c>
      <c r="AD155" s="484">
        <v>42</v>
      </c>
      <c r="AE155" s="529">
        <v>164</v>
      </c>
      <c r="AF155" s="633">
        <v>42</v>
      </c>
    </row>
    <row r="156" spans="1:32" x14ac:dyDescent="0.2">
      <c r="A156" s="3" t="s">
        <v>5</v>
      </c>
      <c r="B156" s="528">
        <v>29.900000000000002</v>
      </c>
      <c r="C156" s="478">
        <v>30.1</v>
      </c>
      <c r="D156" s="478">
        <v>30.200000000000003</v>
      </c>
      <c r="E156" s="484">
        <v>32.700000000000003</v>
      </c>
      <c r="F156" s="529">
        <v>122.9</v>
      </c>
      <c r="G156" s="528">
        <v>31.8</v>
      </c>
      <c r="H156" s="478">
        <v>32.700000000000003</v>
      </c>
      <c r="I156" s="478">
        <v>32.599999999999994</v>
      </c>
      <c r="J156" s="484">
        <v>33.799999999999997</v>
      </c>
      <c r="K156" s="529">
        <v>130.9</v>
      </c>
      <c r="L156" s="528">
        <v>34.099999999999994</v>
      </c>
      <c r="M156" s="478">
        <v>35.699999999999996</v>
      </c>
      <c r="N156" s="478">
        <v>33.1</v>
      </c>
      <c r="O156" s="484">
        <v>35.9</v>
      </c>
      <c r="P156" s="568">
        <v>138.79999999999998</v>
      </c>
      <c r="Q156" s="528">
        <v>36.499999999999993</v>
      </c>
      <c r="R156" s="478">
        <v>39.1</v>
      </c>
      <c r="S156" s="478">
        <v>41.6</v>
      </c>
      <c r="T156" s="484">
        <v>42.199999999999996</v>
      </c>
      <c r="U156" s="568">
        <v>159.4</v>
      </c>
      <c r="V156" s="528">
        <v>43.699999999999996</v>
      </c>
      <c r="W156" s="478">
        <v>39.099999999999994</v>
      </c>
      <c r="X156" s="478">
        <v>43.6</v>
      </c>
      <c r="Y156" s="484">
        <v>43.4</v>
      </c>
      <c r="Z156" s="568">
        <v>169.79999999999998</v>
      </c>
      <c r="AA156" s="528">
        <v>43</v>
      </c>
      <c r="AB156" s="478">
        <v>48</v>
      </c>
      <c r="AC156" s="478">
        <v>52</v>
      </c>
      <c r="AD156" s="484">
        <v>55</v>
      </c>
      <c r="AE156" s="529">
        <v>198</v>
      </c>
      <c r="AF156" s="633">
        <v>59</v>
      </c>
    </row>
    <row r="157" spans="1:32" x14ac:dyDescent="0.2">
      <c r="A157" s="3" t="s">
        <v>6</v>
      </c>
      <c r="B157" s="528">
        <v>0</v>
      </c>
      <c r="C157" s="478">
        <v>0</v>
      </c>
      <c r="D157" s="478">
        <v>0</v>
      </c>
      <c r="E157" s="484">
        <v>0</v>
      </c>
      <c r="F157" s="529">
        <v>0</v>
      </c>
      <c r="G157" s="528">
        <v>0</v>
      </c>
      <c r="H157" s="478">
        <v>0</v>
      </c>
      <c r="I157" s="478">
        <v>0</v>
      </c>
      <c r="J157" s="484">
        <v>0</v>
      </c>
      <c r="K157" s="529">
        <v>0</v>
      </c>
      <c r="L157" s="528">
        <v>0</v>
      </c>
      <c r="M157" s="478">
        <v>0</v>
      </c>
      <c r="N157" s="478">
        <v>0</v>
      </c>
      <c r="O157" s="484">
        <v>0</v>
      </c>
      <c r="P157" s="568">
        <v>0</v>
      </c>
      <c r="Q157" s="528">
        <v>0</v>
      </c>
      <c r="R157" s="478">
        <v>0</v>
      </c>
      <c r="S157" s="478">
        <v>0</v>
      </c>
      <c r="T157" s="484">
        <v>0</v>
      </c>
      <c r="U157" s="568">
        <v>0</v>
      </c>
      <c r="V157" s="528">
        <v>0</v>
      </c>
      <c r="W157" s="478">
        <v>0</v>
      </c>
      <c r="X157" s="478">
        <v>0</v>
      </c>
      <c r="Y157" s="484">
        <v>0</v>
      </c>
      <c r="Z157" s="568">
        <v>0</v>
      </c>
      <c r="AA157" s="528">
        <v>0</v>
      </c>
      <c r="AB157" s="478">
        <v>-1</v>
      </c>
      <c r="AC157" s="478">
        <v>0</v>
      </c>
      <c r="AD157" s="484">
        <v>0</v>
      </c>
      <c r="AE157" s="529">
        <v>-1</v>
      </c>
      <c r="AF157" s="633">
        <v>0</v>
      </c>
    </row>
    <row r="158" spans="1:32" x14ac:dyDescent="0.2">
      <c r="A158" s="3" t="s">
        <v>17</v>
      </c>
      <c r="B158" s="528">
        <v>10.700000000000003</v>
      </c>
      <c r="C158" s="478">
        <v>7.7000000000000011</v>
      </c>
      <c r="D158" s="478">
        <v>5.9</v>
      </c>
      <c r="E158" s="484">
        <v>8.3000000000000007</v>
      </c>
      <c r="F158" s="529">
        <v>32.599999999999994</v>
      </c>
      <c r="G158" s="528">
        <v>9</v>
      </c>
      <c r="H158" s="478">
        <v>9.2000000000000011</v>
      </c>
      <c r="I158" s="478">
        <v>8.2000000000000028</v>
      </c>
      <c r="J158" s="484">
        <v>9.3000000000000043</v>
      </c>
      <c r="K158" s="529">
        <v>35.700000000000017</v>
      </c>
      <c r="L158" s="528">
        <v>9.4000000000000021</v>
      </c>
      <c r="M158" s="478">
        <v>14.000000000000007</v>
      </c>
      <c r="N158" s="478">
        <v>19.400000000000002</v>
      </c>
      <c r="O158" s="484">
        <v>18.200000000000003</v>
      </c>
      <c r="P158" s="568">
        <v>61</v>
      </c>
      <c r="Q158" s="528">
        <v>19.800000000000004</v>
      </c>
      <c r="R158" s="478">
        <v>19.8</v>
      </c>
      <c r="S158" s="478">
        <v>17.899999999999999</v>
      </c>
      <c r="T158" s="484">
        <v>19.100000000000023</v>
      </c>
      <c r="U158" s="568">
        <v>76.600000000000023</v>
      </c>
      <c r="V158" s="528">
        <v>18.8</v>
      </c>
      <c r="W158" s="478">
        <v>14.8</v>
      </c>
      <c r="X158" s="478">
        <v>13.8</v>
      </c>
      <c r="Y158" s="484">
        <v>14.800000000000004</v>
      </c>
      <c r="Z158" s="568">
        <v>62.2</v>
      </c>
      <c r="AA158" s="528">
        <v>12</v>
      </c>
      <c r="AB158" s="478">
        <v>12</v>
      </c>
      <c r="AC158" s="478">
        <v>12</v>
      </c>
      <c r="AD158" s="484">
        <v>14</v>
      </c>
      <c r="AE158" s="529">
        <v>50</v>
      </c>
      <c r="AF158" s="633">
        <v>14</v>
      </c>
    </row>
    <row r="159" spans="1:32" ht="6" customHeight="1" x14ac:dyDescent="0.2">
      <c r="A159" s="7"/>
      <c r="B159" s="534"/>
      <c r="C159" s="537"/>
      <c r="D159" s="537"/>
      <c r="E159" s="535"/>
      <c r="F159" s="536"/>
      <c r="G159" s="534"/>
      <c r="H159" s="537"/>
      <c r="I159" s="537"/>
      <c r="J159" s="535"/>
      <c r="K159" s="536"/>
      <c r="L159" s="534"/>
      <c r="M159" s="537"/>
      <c r="N159" s="537"/>
      <c r="O159" s="535"/>
      <c r="P159" s="570"/>
      <c r="Q159" s="534"/>
      <c r="R159" s="537"/>
      <c r="S159" s="566"/>
      <c r="T159" s="535"/>
      <c r="U159" s="570"/>
      <c r="V159" s="534"/>
      <c r="W159" s="566"/>
      <c r="X159" s="566"/>
      <c r="Y159" s="535"/>
      <c r="Z159" s="570"/>
      <c r="AA159" s="534"/>
      <c r="AB159" s="566"/>
      <c r="AC159" s="566"/>
      <c r="AD159" s="535"/>
      <c r="AE159" s="536"/>
      <c r="AF159" s="634"/>
    </row>
    <row r="160" spans="1:32" s="1" customFormat="1" ht="14.1" customHeight="1" x14ac:dyDescent="0.2">
      <c r="A160" s="4" t="s">
        <v>7</v>
      </c>
      <c r="B160" s="538">
        <v>1194.7000000000003</v>
      </c>
      <c r="C160" s="539">
        <v>1036.3</v>
      </c>
      <c r="D160" s="539">
        <v>1100.7</v>
      </c>
      <c r="E160" s="540">
        <v>1129.2</v>
      </c>
      <c r="F160" s="541">
        <v>4460.8999999999996</v>
      </c>
      <c r="G160" s="538">
        <v>1229.3999999999999</v>
      </c>
      <c r="H160" s="539">
        <v>1207.4000000000001</v>
      </c>
      <c r="I160" s="539">
        <v>1276.0999999999999</v>
      </c>
      <c r="J160" s="540">
        <v>1300.3</v>
      </c>
      <c r="K160" s="541">
        <v>5013.2</v>
      </c>
      <c r="L160" s="538">
        <v>1565.7</v>
      </c>
      <c r="M160" s="539">
        <v>1483.5</v>
      </c>
      <c r="N160" s="539">
        <v>1486.9999999999998</v>
      </c>
      <c r="O160" s="540">
        <v>1485.3</v>
      </c>
      <c r="P160" s="571">
        <v>6021.5000000000009</v>
      </c>
      <c r="Q160" s="538">
        <v>1746.4999999999998</v>
      </c>
      <c r="R160" s="539">
        <v>1764.8</v>
      </c>
      <c r="S160" s="539">
        <v>1794.9000000000003</v>
      </c>
      <c r="T160" s="540">
        <v>1769.5</v>
      </c>
      <c r="U160" s="571">
        <v>7075.7000000000007</v>
      </c>
      <c r="V160" s="538">
        <v>2087.8000000000002</v>
      </c>
      <c r="W160" s="539">
        <v>1967.5</v>
      </c>
      <c r="X160" s="539">
        <v>1966.6</v>
      </c>
      <c r="Y160" s="540">
        <v>1923.4000000000003</v>
      </c>
      <c r="Z160" s="571">
        <v>7945.3</v>
      </c>
      <c r="AA160" s="538">
        <v>2262</v>
      </c>
      <c r="AB160" s="539">
        <v>2179</v>
      </c>
      <c r="AC160" s="539">
        <v>2367</v>
      </c>
      <c r="AD160" s="540">
        <v>2571</v>
      </c>
      <c r="AE160" s="541">
        <v>9379</v>
      </c>
      <c r="AF160" s="635">
        <v>3016</v>
      </c>
    </row>
    <row r="161" spans="1:32" ht="6" customHeight="1" x14ac:dyDescent="0.2">
      <c r="A161" s="3"/>
      <c r="B161" s="528"/>
      <c r="C161" s="478"/>
      <c r="D161" s="478"/>
      <c r="E161" s="484"/>
      <c r="F161" s="529"/>
      <c r="G161" s="528"/>
      <c r="H161" s="478"/>
      <c r="I161" s="478"/>
      <c r="J161" s="484"/>
      <c r="K161" s="529"/>
      <c r="L161" s="528"/>
      <c r="M161" s="478"/>
      <c r="N161" s="478"/>
      <c r="O161" s="484"/>
      <c r="P161" s="568"/>
      <c r="Q161" s="528"/>
      <c r="R161" s="478"/>
      <c r="S161" s="478"/>
      <c r="T161" s="484"/>
      <c r="U161" s="568"/>
      <c r="V161" s="528"/>
      <c r="W161" s="478"/>
      <c r="X161" s="478"/>
      <c r="Y161" s="484"/>
      <c r="Z161" s="568"/>
      <c r="AA161" s="528"/>
      <c r="AB161" s="478"/>
      <c r="AC161" s="478"/>
      <c r="AD161" s="484"/>
      <c r="AE161" s="529"/>
      <c r="AF161" s="633"/>
    </row>
    <row r="162" spans="1:32" x14ac:dyDescent="0.2">
      <c r="A162" s="7" t="s">
        <v>14</v>
      </c>
      <c r="B162" s="528">
        <v>490.19999999999959</v>
      </c>
      <c r="C162" s="478">
        <v>387.00000000000023</v>
      </c>
      <c r="D162" s="478">
        <v>434.79999999999973</v>
      </c>
      <c r="E162" s="484">
        <v>373.40000000000009</v>
      </c>
      <c r="F162" s="529">
        <v>1685.3999999999987</v>
      </c>
      <c r="G162" s="528">
        <v>629.40000000000009</v>
      </c>
      <c r="H162" s="478">
        <v>463.89999999999986</v>
      </c>
      <c r="I162" s="478">
        <v>499.90000000000009</v>
      </c>
      <c r="J162" s="484">
        <v>442.80000000000018</v>
      </c>
      <c r="K162" s="529">
        <v>2036.0000000000009</v>
      </c>
      <c r="L162" s="528">
        <v>845.39999999999986</v>
      </c>
      <c r="M162" s="478">
        <v>556.40000000000009</v>
      </c>
      <c r="N162" s="478">
        <v>558.00000000000045</v>
      </c>
      <c r="O162" s="484">
        <v>532.59999999999991</v>
      </c>
      <c r="P162" s="568">
        <v>2492.3999999999969</v>
      </c>
      <c r="Q162" s="528">
        <v>959.2000000000005</v>
      </c>
      <c r="R162" s="478">
        <v>672.09999999999968</v>
      </c>
      <c r="S162" s="478">
        <v>696.10000000000014</v>
      </c>
      <c r="T162" s="484">
        <v>657.10000000000036</v>
      </c>
      <c r="U162" s="568">
        <v>2984.5</v>
      </c>
      <c r="V162" s="528">
        <v>1142.1999999999998</v>
      </c>
      <c r="W162" s="478">
        <v>804.80000000000018</v>
      </c>
      <c r="X162" s="478">
        <v>817.30000000000064</v>
      </c>
      <c r="Y162" s="484">
        <v>778.7999999999995</v>
      </c>
      <c r="Z162" s="568">
        <v>3543.0999999999995</v>
      </c>
      <c r="AA162" s="528">
        <v>1459</v>
      </c>
      <c r="AB162" s="478">
        <v>1037</v>
      </c>
      <c r="AC162" s="478">
        <v>1005</v>
      </c>
      <c r="AD162" s="484">
        <v>1036</v>
      </c>
      <c r="AE162" s="529">
        <v>4537</v>
      </c>
      <c r="AF162" s="633">
        <v>1740</v>
      </c>
    </row>
    <row r="163" spans="1:32" x14ac:dyDescent="0.2">
      <c r="A163" s="7" t="s">
        <v>11</v>
      </c>
      <c r="B163" s="528">
        <v>118.4</v>
      </c>
      <c r="C163" s="478">
        <v>90.9</v>
      </c>
      <c r="D163" s="478">
        <v>107.7</v>
      </c>
      <c r="E163" s="484">
        <v>87.5</v>
      </c>
      <c r="F163" s="529">
        <v>404.5</v>
      </c>
      <c r="G163" s="528">
        <v>151.1</v>
      </c>
      <c r="H163" s="478">
        <v>111.69999999999999</v>
      </c>
      <c r="I163" s="478">
        <v>119.60000000000001</v>
      </c>
      <c r="J163" s="484">
        <v>107.2</v>
      </c>
      <c r="K163" s="529">
        <v>489.6</v>
      </c>
      <c r="L163" s="528">
        <v>206.5</v>
      </c>
      <c r="M163" s="478">
        <v>135.4</v>
      </c>
      <c r="N163" s="478">
        <v>136.4</v>
      </c>
      <c r="O163" s="484">
        <v>130.4</v>
      </c>
      <c r="P163" s="568">
        <v>608.70000000000005</v>
      </c>
      <c r="Q163" s="528">
        <v>242.4</v>
      </c>
      <c r="R163" s="478">
        <v>171.3</v>
      </c>
      <c r="S163" s="478">
        <v>175.7</v>
      </c>
      <c r="T163" s="484">
        <v>166.39999999999998</v>
      </c>
      <c r="U163" s="568">
        <v>755.8</v>
      </c>
      <c r="V163" s="528">
        <v>291.3</v>
      </c>
      <c r="W163" s="478">
        <v>205</v>
      </c>
      <c r="X163" s="478">
        <v>207.2</v>
      </c>
      <c r="Y163" s="484">
        <v>198.6</v>
      </c>
      <c r="Z163" s="568">
        <v>902.09999999999991</v>
      </c>
      <c r="AA163" s="528">
        <v>374</v>
      </c>
      <c r="AB163" s="478">
        <v>265</v>
      </c>
      <c r="AC163" s="478">
        <v>257</v>
      </c>
      <c r="AD163" s="484">
        <v>264</v>
      </c>
      <c r="AE163" s="529">
        <v>1160</v>
      </c>
      <c r="AF163" s="633">
        <v>446</v>
      </c>
    </row>
    <row r="164" spans="1:32" ht="6" customHeight="1" x14ac:dyDescent="0.2">
      <c r="A164" s="7"/>
      <c r="B164" s="534"/>
      <c r="C164" s="537"/>
      <c r="D164" s="537"/>
      <c r="E164" s="535"/>
      <c r="F164" s="536"/>
      <c r="G164" s="534"/>
      <c r="H164" s="537"/>
      <c r="I164" s="537"/>
      <c r="J164" s="535"/>
      <c r="K164" s="536"/>
      <c r="L164" s="534"/>
      <c r="M164" s="537"/>
      <c r="N164" s="537"/>
      <c r="O164" s="535"/>
      <c r="P164" s="570"/>
      <c r="Q164" s="534"/>
      <c r="R164" s="537"/>
      <c r="S164" s="566"/>
      <c r="T164" s="535"/>
      <c r="U164" s="570"/>
      <c r="V164" s="534"/>
      <c r="W164" s="566"/>
      <c r="X164" s="566"/>
      <c r="Y164" s="535"/>
      <c r="Z164" s="570"/>
      <c r="AA164" s="534"/>
      <c r="AB164" s="566"/>
      <c r="AC164" s="566"/>
      <c r="AD164" s="535"/>
      <c r="AE164" s="536"/>
      <c r="AF164" s="634"/>
    </row>
    <row r="165" spans="1:32" x14ac:dyDescent="0.2">
      <c r="A165" s="7" t="s">
        <v>15</v>
      </c>
      <c r="B165" s="528">
        <v>371.79999999999961</v>
      </c>
      <c r="C165" s="478">
        <v>296.10000000000025</v>
      </c>
      <c r="D165" s="478">
        <v>327.09999999999974</v>
      </c>
      <c r="E165" s="484">
        <v>285.90000000000009</v>
      </c>
      <c r="F165" s="529">
        <v>1280.8999999999987</v>
      </c>
      <c r="G165" s="528">
        <v>478.30000000000007</v>
      </c>
      <c r="H165" s="478">
        <v>352.19999999999987</v>
      </c>
      <c r="I165" s="478">
        <v>380.30000000000007</v>
      </c>
      <c r="J165" s="484">
        <v>335.60000000000019</v>
      </c>
      <c r="K165" s="529">
        <v>1546.400000000001</v>
      </c>
      <c r="L165" s="528">
        <v>638.89999999999986</v>
      </c>
      <c r="M165" s="478">
        <v>421.00000000000011</v>
      </c>
      <c r="N165" s="478">
        <v>421.60000000000048</v>
      </c>
      <c r="O165" s="484">
        <v>402.19999999999993</v>
      </c>
      <c r="P165" s="568">
        <v>1883.6999999999969</v>
      </c>
      <c r="Q165" s="528">
        <v>716.80000000000052</v>
      </c>
      <c r="R165" s="478">
        <v>500.79999999999967</v>
      </c>
      <c r="S165" s="478">
        <v>520.40000000000009</v>
      </c>
      <c r="T165" s="484">
        <v>490.70000000000039</v>
      </c>
      <c r="U165" s="568">
        <v>2228.6999999999998</v>
      </c>
      <c r="V165" s="528">
        <v>850.89999999999986</v>
      </c>
      <c r="W165" s="478">
        <v>599.80000000000018</v>
      </c>
      <c r="X165" s="478">
        <v>610.10000000000059</v>
      </c>
      <c r="Y165" s="484">
        <v>580.19999999999948</v>
      </c>
      <c r="Z165" s="568">
        <v>2640.9999999999995</v>
      </c>
      <c r="AA165" s="528">
        <v>1085</v>
      </c>
      <c r="AB165" s="478">
        <v>772</v>
      </c>
      <c r="AC165" s="478">
        <v>748</v>
      </c>
      <c r="AD165" s="484">
        <v>772</v>
      </c>
      <c r="AE165" s="529">
        <v>3377</v>
      </c>
      <c r="AF165" s="633">
        <v>1294</v>
      </c>
    </row>
    <row r="166" spans="1:32" x14ac:dyDescent="0.2">
      <c r="A166" s="64" t="s">
        <v>107</v>
      </c>
      <c r="B166" s="528"/>
      <c r="C166" s="478"/>
      <c r="D166" s="478"/>
      <c r="E166" s="484"/>
      <c r="F166" s="529"/>
      <c r="G166" s="528"/>
      <c r="H166" s="478"/>
      <c r="I166" s="478"/>
      <c r="J166" s="484"/>
      <c r="K166" s="529"/>
      <c r="L166" s="528"/>
      <c r="M166" s="478"/>
      <c r="N166" s="478"/>
      <c r="O166" s="484"/>
      <c r="P166" s="568"/>
      <c r="Q166" s="528"/>
      <c r="R166" s="478"/>
      <c r="S166" s="478"/>
      <c r="T166" s="484"/>
      <c r="U166" s="568"/>
      <c r="V166" s="528"/>
      <c r="W166" s="478"/>
      <c r="X166" s="478"/>
      <c r="Y166" s="484"/>
      <c r="Z166" s="568"/>
      <c r="AA166" s="528"/>
      <c r="AB166" s="478"/>
      <c r="AC166" s="478"/>
      <c r="AD166" s="484"/>
      <c r="AE166" s="529"/>
      <c r="AF166" s="633"/>
    </row>
    <row r="167" spans="1:32" x14ac:dyDescent="0.2">
      <c r="A167" s="64" t="s">
        <v>79</v>
      </c>
      <c r="B167" s="528">
        <v>0.7</v>
      </c>
      <c r="C167" s="478">
        <v>1.5</v>
      </c>
      <c r="D167" s="478">
        <v>0.9</v>
      </c>
      <c r="E167" s="484">
        <v>1.8</v>
      </c>
      <c r="F167" s="529">
        <v>4.9000000000000004</v>
      </c>
      <c r="G167" s="528">
        <v>1.8</v>
      </c>
      <c r="H167" s="478">
        <v>2.6</v>
      </c>
      <c r="I167" s="478">
        <v>1.2</v>
      </c>
      <c r="J167" s="484">
        <v>2.8</v>
      </c>
      <c r="K167" s="529">
        <v>8.4</v>
      </c>
      <c r="L167" s="528">
        <v>0.7</v>
      </c>
      <c r="M167" s="478">
        <v>1.4</v>
      </c>
      <c r="N167" s="478">
        <v>1.2</v>
      </c>
      <c r="O167" s="484">
        <v>1.1000000000000001</v>
      </c>
      <c r="P167" s="568">
        <v>4.4000000000000004</v>
      </c>
      <c r="Q167" s="528">
        <v>0.8</v>
      </c>
      <c r="R167" s="478">
        <v>2</v>
      </c>
      <c r="S167" s="478">
        <v>3.1</v>
      </c>
      <c r="T167" s="484">
        <v>0.4</v>
      </c>
      <c r="U167" s="568">
        <v>6.3000000000000007</v>
      </c>
      <c r="V167" s="528">
        <v>1.2999999999999998</v>
      </c>
      <c r="W167" s="478">
        <v>2</v>
      </c>
      <c r="X167" s="478">
        <v>1.5</v>
      </c>
      <c r="Y167" s="484">
        <v>-0.1</v>
      </c>
      <c r="Z167" s="568">
        <v>4.7</v>
      </c>
      <c r="AA167" s="528">
        <v>5</v>
      </c>
      <c r="AB167" s="478">
        <v>0</v>
      </c>
      <c r="AC167" s="478">
        <v>1</v>
      </c>
      <c r="AD167" s="484">
        <v>3</v>
      </c>
      <c r="AE167" s="529">
        <v>9</v>
      </c>
      <c r="AF167" s="633">
        <v>1</v>
      </c>
    </row>
    <row r="168" spans="1:32" ht="6" customHeight="1" x14ac:dyDescent="0.2">
      <c r="A168" s="7"/>
      <c r="B168" s="138"/>
      <c r="C168" s="423"/>
      <c r="D168" s="423"/>
      <c r="E168" s="143"/>
      <c r="F168" s="438"/>
      <c r="G168" s="138"/>
      <c r="H168" s="423"/>
      <c r="I168" s="423"/>
      <c r="J168" s="143"/>
      <c r="K168" s="438"/>
      <c r="L168" s="138"/>
      <c r="M168" s="423"/>
      <c r="N168" s="423"/>
      <c r="O168" s="143"/>
      <c r="P168" s="147"/>
      <c r="Q168" s="138"/>
      <c r="R168" s="423"/>
      <c r="S168" s="479"/>
      <c r="T168" s="143"/>
      <c r="U168" s="147"/>
      <c r="V168" s="138"/>
      <c r="W168" s="479"/>
      <c r="X168" s="479"/>
      <c r="Y168" s="143"/>
      <c r="Z168" s="147"/>
      <c r="AA168" s="138"/>
      <c r="AB168" s="479"/>
      <c r="AC168" s="479"/>
      <c r="AD168" s="143"/>
      <c r="AE168" s="438"/>
      <c r="AF168" s="500"/>
    </row>
    <row r="169" spans="1:32" ht="12.75" customHeight="1" x14ac:dyDescent="0.2">
      <c r="A169" s="4" t="s">
        <v>15</v>
      </c>
      <c r="B169" s="137"/>
      <c r="C169" s="136"/>
      <c r="D169" s="136"/>
      <c r="E169" s="139"/>
      <c r="F169" s="436"/>
      <c r="G169" s="137"/>
      <c r="H169" s="136"/>
      <c r="I169" s="136"/>
      <c r="J169" s="139"/>
      <c r="K169" s="436"/>
      <c r="L169" s="137"/>
      <c r="M169" s="136"/>
      <c r="N169" s="136"/>
      <c r="O169" s="139"/>
      <c r="P169" s="82"/>
      <c r="Q169" s="137"/>
      <c r="R169" s="136"/>
      <c r="S169" s="136"/>
      <c r="T169" s="139"/>
      <c r="U169" s="82"/>
      <c r="V169" s="528"/>
      <c r="W169" s="478"/>
      <c r="X169" s="478"/>
      <c r="Y169" s="484"/>
      <c r="Z169" s="568"/>
      <c r="AA169" s="528"/>
      <c r="AB169" s="478"/>
      <c r="AC169" s="478"/>
      <c r="AD169" s="484"/>
      <c r="AE169" s="529"/>
      <c r="AF169" s="633"/>
    </row>
    <row r="170" spans="1:32" s="1" customFormat="1" ht="14.1" customHeight="1" thickBot="1" x14ac:dyDescent="0.25">
      <c r="A170" s="4" t="s">
        <v>80</v>
      </c>
      <c r="B170" s="653">
        <v>371.09999999999962</v>
      </c>
      <c r="C170" s="654">
        <v>294.60000000000025</v>
      </c>
      <c r="D170" s="654">
        <v>326.19999999999976</v>
      </c>
      <c r="E170" s="655">
        <v>284.10000000000008</v>
      </c>
      <c r="F170" s="656">
        <v>1275.9999999999986</v>
      </c>
      <c r="G170" s="653">
        <v>476.50000000000006</v>
      </c>
      <c r="H170" s="654">
        <v>349.59999999999985</v>
      </c>
      <c r="I170" s="654">
        <v>379.10000000000008</v>
      </c>
      <c r="J170" s="655">
        <v>332.80000000000018</v>
      </c>
      <c r="K170" s="656">
        <v>1538.0000000000009</v>
      </c>
      <c r="L170" s="653">
        <v>638.19999999999982</v>
      </c>
      <c r="M170" s="654">
        <v>419.60000000000014</v>
      </c>
      <c r="N170" s="654">
        <v>420.40000000000049</v>
      </c>
      <c r="O170" s="655">
        <v>401.09999999999991</v>
      </c>
      <c r="P170" s="657">
        <v>1879.2999999999968</v>
      </c>
      <c r="Q170" s="653">
        <v>716.00000000000057</v>
      </c>
      <c r="R170" s="654">
        <v>498.79999999999967</v>
      </c>
      <c r="S170" s="654">
        <v>517.30000000000007</v>
      </c>
      <c r="T170" s="655">
        <v>490.30000000000041</v>
      </c>
      <c r="U170" s="657">
        <v>2222.3999999999996</v>
      </c>
      <c r="V170" s="653">
        <v>849.59999999999991</v>
      </c>
      <c r="W170" s="654">
        <v>597.80000000000018</v>
      </c>
      <c r="X170" s="654">
        <v>608.60000000000059</v>
      </c>
      <c r="Y170" s="655">
        <v>580.2999999999995</v>
      </c>
      <c r="Z170" s="657">
        <v>2636.2999999999997</v>
      </c>
      <c r="AA170" s="653">
        <v>1080</v>
      </c>
      <c r="AB170" s="654">
        <v>772</v>
      </c>
      <c r="AC170" s="654">
        <v>747</v>
      </c>
      <c r="AD170" s="655">
        <v>769</v>
      </c>
      <c r="AE170" s="656">
        <v>3368</v>
      </c>
      <c r="AF170" s="658">
        <v>1293</v>
      </c>
    </row>
    <row r="171" spans="1:32" ht="6" customHeight="1" thickTop="1" x14ac:dyDescent="0.2">
      <c r="A171" s="3"/>
      <c r="B171" s="74"/>
      <c r="C171" s="71"/>
      <c r="D171" s="71"/>
      <c r="E171" s="115"/>
      <c r="F171" s="449"/>
      <c r="G171" s="74"/>
      <c r="H171" s="71"/>
      <c r="I171" s="71"/>
      <c r="J171" s="115"/>
      <c r="K171" s="449"/>
      <c r="L171" s="74"/>
      <c r="M171" s="71"/>
      <c r="N171" s="71"/>
      <c r="O171" s="115"/>
      <c r="P171" s="86"/>
      <c r="Q171" s="74"/>
      <c r="R171" s="71"/>
      <c r="S171" s="71"/>
      <c r="T171" s="115"/>
      <c r="U171" s="86"/>
      <c r="V171" s="74"/>
      <c r="W171" s="71"/>
      <c r="X171" s="71"/>
      <c r="Y171" s="115"/>
      <c r="Z171" s="86"/>
      <c r="AA171" s="74"/>
      <c r="AB171" s="71"/>
      <c r="AC171" s="71"/>
      <c r="AD171" s="115"/>
      <c r="AE171" s="449"/>
      <c r="AF171" s="510"/>
    </row>
    <row r="172" spans="1:32" x14ac:dyDescent="0.2">
      <c r="A172" s="64" t="s">
        <v>16</v>
      </c>
      <c r="B172" s="259">
        <v>1.9249999999999998</v>
      </c>
      <c r="C172" s="257">
        <v>1.52</v>
      </c>
      <c r="D172" s="257">
        <v>1.66</v>
      </c>
      <c r="E172" s="267">
        <v>1.44</v>
      </c>
      <c r="F172" s="440">
        <v>6.5449999999999999</v>
      </c>
      <c r="G172" s="259">
        <v>2.39</v>
      </c>
      <c r="H172" s="257">
        <v>1.7</v>
      </c>
      <c r="I172" s="257">
        <v>1.79</v>
      </c>
      <c r="J172" s="267">
        <v>1.56</v>
      </c>
      <c r="K172" s="440">
        <v>7.4139999999999997</v>
      </c>
      <c r="L172" s="259">
        <v>2.99</v>
      </c>
      <c r="M172" s="257">
        <v>1.96</v>
      </c>
      <c r="N172" s="257">
        <v>1.96</v>
      </c>
      <c r="O172" s="267">
        <v>1.86</v>
      </c>
      <c r="P172" s="87">
        <v>8.75</v>
      </c>
      <c r="Q172" s="259">
        <v>3.3</v>
      </c>
      <c r="R172" s="257">
        <v>2.2799999999999998</v>
      </c>
      <c r="S172" s="257">
        <v>2.35</v>
      </c>
      <c r="T172" s="267">
        <v>2.2200000000000002</v>
      </c>
      <c r="U172" s="87">
        <v>10.130000000000001</v>
      </c>
      <c r="V172" s="259">
        <v>3.83</v>
      </c>
      <c r="W172" s="257">
        <v>2.68</v>
      </c>
      <c r="X172" s="257">
        <v>2.72</v>
      </c>
      <c r="Y172" s="267">
        <v>2.5099999999999998</v>
      </c>
      <c r="Z172" s="87">
        <v>11.700000000000001</v>
      </c>
      <c r="AA172" s="259">
        <v>4.16</v>
      </c>
      <c r="AB172" s="257">
        <v>2.9540000000000002</v>
      </c>
      <c r="AC172" s="257">
        <v>2.87</v>
      </c>
      <c r="AD172" s="267">
        <v>2.9550000000000001</v>
      </c>
      <c r="AE172" s="440">
        <v>12.930999999999999</v>
      </c>
      <c r="AF172" s="502">
        <v>4.9740000000000002</v>
      </c>
    </row>
    <row r="173" spans="1:32" x14ac:dyDescent="0.2">
      <c r="A173" s="7" t="s">
        <v>42</v>
      </c>
      <c r="B173" s="260">
        <v>0.04</v>
      </c>
      <c r="C173" s="254">
        <v>0.3</v>
      </c>
      <c r="D173" s="254">
        <v>0.28999999999999998</v>
      </c>
      <c r="E173" s="268">
        <v>0.27</v>
      </c>
      <c r="F173" s="441">
        <v>0.21</v>
      </c>
      <c r="G173" s="260">
        <v>0.24</v>
      </c>
      <c r="H173" s="254">
        <v>0.12</v>
      </c>
      <c r="I173" s="254">
        <v>0.08</v>
      </c>
      <c r="J173" s="268">
        <v>0.08</v>
      </c>
      <c r="K173" s="441">
        <v>0.13</v>
      </c>
      <c r="L173" s="260">
        <v>0.25</v>
      </c>
      <c r="M173" s="254">
        <v>0.15</v>
      </c>
      <c r="N173" s="254">
        <v>0.09</v>
      </c>
      <c r="O173" s="268">
        <v>0.19</v>
      </c>
      <c r="P173" s="261">
        <v>0.18</v>
      </c>
      <c r="Q173" s="260">
        <v>0.1</v>
      </c>
      <c r="R173" s="254">
        <v>0.16</v>
      </c>
      <c r="S173" s="254">
        <v>0.2</v>
      </c>
      <c r="T173" s="268">
        <v>0.19</v>
      </c>
      <c r="U173" s="261">
        <v>0.16</v>
      </c>
      <c r="V173" s="260">
        <v>0.16</v>
      </c>
      <c r="W173" s="254">
        <v>0.18</v>
      </c>
      <c r="X173" s="254">
        <v>0.16</v>
      </c>
      <c r="Y173" s="268">
        <v>0.13</v>
      </c>
      <c r="Z173" s="261">
        <v>0.15</v>
      </c>
      <c r="AA173" s="260">
        <v>0.09</v>
      </c>
      <c r="AB173" s="254">
        <v>0.1</v>
      </c>
      <c r="AC173" s="254">
        <v>0.06</v>
      </c>
      <c r="AD173" s="268">
        <v>0.18</v>
      </c>
      <c r="AE173" s="441">
        <v>0.11</v>
      </c>
      <c r="AF173" s="503">
        <v>0.19</v>
      </c>
    </row>
    <row r="174" spans="1:32" x14ac:dyDescent="0.2">
      <c r="A174" s="64" t="s">
        <v>172</v>
      </c>
      <c r="B174" s="260">
        <v>7.8E-2</v>
      </c>
      <c r="C174" s="254">
        <v>3.95E-2</v>
      </c>
      <c r="D174" s="254">
        <v>6.4000000000000001E-2</v>
      </c>
      <c r="E174" s="268">
        <v>4.9200000000000001E-2</v>
      </c>
      <c r="F174" s="441">
        <v>5.8200000000000002E-2</v>
      </c>
      <c r="G174" s="260">
        <v>0.10879999999999999</v>
      </c>
      <c r="H174" s="254">
        <v>0.17519999999999999</v>
      </c>
      <c r="I174" s="254">
        <v>0.16700000000000001</v>
      </c>
      <c r="J174" s="268">
        <v>0.1704</v>
      </c>
      <c r="K174" s="441">
        <v>0.1537</v>
      </c>
      <c r="L174" s="260">
        <v>0.30330000000000001</v>
      </c>
      <c r="M174" s="254">
        <v>0.2268</v>
      </c>
      <c r="N174" s="254">
        <v>0.15459999999999999</v>
      </c>
      <c r="O174" s="268">
        <v>0.1595</v>
      </c>
      <c r="P174" s="261">
        <v>0.21210000000000001</v>
      </c>
      <c r="Q174" s="260">
        <v>0.12280000000000001</v>
      </c>
      <c r="R174" s="254">
        <v>0.1978</v>
      </c>
      <c r="S174" s="254">
        <v>0.21840000000000001</v>
      </c>
      <c r="T174" s="268">
        <v>0.20300000000000001</v>
      </c>
      <c r="U174" s="261">
        <v>0.1827</v>
      </c>
      <c r="V174" s="260">
        <v>0.19420000000000001</v>
      </c>
      <c r="W174" s="254">
        <v>0.13780000000000001</v>
      </c>
      <c r="X174" s="254">
        <v>0.1186</v>
      </c>
      <c r="Y174" s="268">
        <v>0.1166</v>
      </c>
      <c r="Z174" s="261">
        <v>0.1431</v>
      </c>
      <c r="AA174" s="260">
        <v>0.1537</v>
      </c>
      <c r="AB174" s="254">
        <v>0.161</v>
      </c>
      <c r="AC174" s="254">
        <v>0.2145</v>
      </c>
      <c r="AD174" s="268">
        <v>0.33710000000000001</v>
      </c>
      <c r="AE174" s="441">
        <v>0.21329999999999999</v>
      </c>
      <c r="AF174" s="503">
        <v>0.28029999999999999</v>
      </c>
    </row>
    <row r="175" spans="1:32" x14ac:dyDescent="0.2">
      <c r="A175" s="126" t="s">
        <v>166</v>
      </c>
      <c r="B175" s="260">
        <v>0.04</v>
      </c>
      <c r="C175" s="254">
        <v>-0.01</v>
      </c>
      <c r="D175" s="254">
        <v>0.02</v>
      </c>
      <c r="E175" s="268">
        <v>0.03</v>
      </c>
      <c r="F175" s="441">
        <v>0.02</v>
      </c>
      <c r="G175" s="260">
        <v>0.04</v>
      </c>
      <c r="H175" s="254">
        <v>0.09</v>
      </c>
      <c r="I175" s="254">
        <v>0.1</v>
      </c>
      <c r="J175" s="268">
        <v>0.11</v>
      </c>
      <c r="K175" s="441">
        <v>0.08</v>
      </c>
      <c r="L175" s="260">
        <v>0.1</v>
      </c>
      <c r="M175" s="254">
        <v>0.11</v>
      </c>
      <c r="N175" s="254">
        <v>0.08</v>
      </c>
      <c r="O175" s="268">
        <v>0.11</v>
      </c>
      <c r="P175" s="261">
        <v>0.1</v>
      </c>
      <c r="Q175" s="260">
        <v>0.1</v>
      </c>
      <c r="R175" s="254">
        <v>0.11</v>
      </c>
      <c r="S175" s="254">
        <v>0.11</v>
      </c>
      <c r="T175" s="268">
        <v>0.08</v>
      </c>
      <c r="U175" s="261">
        <v>0.1</v>
      </c>
      <c r="V175" s="260">
        <v>0.09</v>
      </c>
      <c r="W175" s="254">
        <v>0.08</v>
      </c>
      <c r="X175" s="254">
        <v>0.06</v>
      </c>
      <c r="Y175" s="268">
        <v>7.4999999999999997E-2</v>
      </c>
      <c r="Z175" s="261">
        <v>7.4999999999999997E-2</v>
      </c>
      <c r="AA175" s="260">
        <v>0.09</v>
      </c>
      <c r="AB175" s="254">
        <v>0.05</v>
      </c>
      <c r="AC175" s="254">
        <v>0.04</v>
      </c>
      <c r="AD175" s="268">
        <v>0.05</v>
      </c>
      <c r="AE175" s="441">
        <v>0.06</v>
      </c>
      <c r="AF175" s="503">
        <v>0.05</v>
      </c>
    </row>
    <row r="176" spans="1:32" x14ac:dyDescent="0.2">
      <c r="A176" s="64" t="s">
        <v>119</v>
      </c>
      <c r="B176" s="400">
        <v>0.52780000000000005</v>
      </c>
      <c r="C176" s="361">
        <v>0.55530000000000002</v>
      </c>
      <c r="D176" s="361">
        <v>0.56030000000000002</v>
      </c>
      <c r="E176" s="428">
        <v>0.57699999999999996</v>
      </c>
      <c r="F176" s="443">
        <v>0.55430000000000001</v>
      </c>
      <c r="G176" s="400">
        <v>0.51529999999999998</v>
      </c>
      <c r="H176" s="361">
        <v>0.5534</v>
      </c>
      <c r="I176" s="361">
        <v>0.55269999999999997</v>
      </c>
      <c r="J176" s="428">
        <v>0.55800000000000005</v>
      </c>
      <c r="K176" s="443">
        <v>0.54430000000000001</v>
      </c>
      <c r="L176" s="400">
        <v>0.50829999999999997</v>
      </c>
      <c r="M176" s="361">
        <v>0.5494</v>
      </c>
      <c r="N176" s="361">
        <v>0.54630000000000001</v>
      </c>
      <c r="O176" s="428">
        <v>0.5454</v>
      </c>
      <c r="P176" s="262">
        <v>0.53600000000000003</v>
      </c>
      <c r="Q176" s="400">
        <v>0.49609999999999999</v>
      </c>
      <c r="R176" s="361">
        <v>0.54430000000000001</v>
      </c>
      <c r="S176" s="361">
        <v>0.54530000000000001</v>
      </c>
      <c r="T176" s="428">
        <v>0.5444</v>
      </c>
      <c r="U176" s="262">
        <v>0.53159999999999996</v>
      </c>
      <c r="V176" s="400">
        <v>0.50280000000000002</v>
      </c>
      <c r="W176" s="361">
        <v>0.54720000000000002</v>
      </c>
      <c r="X176" s="361">
        <v>0.54010000000000002</v>
      </c>
      <c r="Y176" s="428">
        <v>0.53779999999999994</v>
      </c>
      <c r="Z176" s="262">
        <v>0.53080000000000005</v>
      </c>
      <c r="AA176" s="400">
        <v>0.48070000000000002</v>
      </c>
      <c r="AB176" s="361">
        <v>0.52280000000000004</v>
      </c>
      <c r="AC176" s="361">
        <v>0.53690000000000004</v>
      </c>
      <c r="AD176" s="428">
        <v>0.53859999999999997</v>
      </c>
      <c r="AE176" s="443">
        <v>0.51910000000000001</v>
      </c>
      <c r="AF176" s="505">
        <v>0.5</v>
      </c>
    </row>
    <row r="177" spans="1:32" x14ac:dyDescent="0.2">
      <c r="A177" s="64" t="s">
        <v>120</v>
      </c>
      <c r="B177" s="400">
        <v>0.15</v>
      </c>
      <c r="C177" s="361">
        <v>0.13930000000000001</v>
      </c>
      <c r="D177" s="361">
        <v>0.1245</v>
      </c>
      <c r="E177" s="428">
        <v>0.13969999999999999</v>
      </c>
      <c r="F177" s="443">
        <v>0.1386</v>
      </c>
      <c r="G177" s="400">
        <v>0.1177</v>
      </c>
      <c r="H177" s="361">
        <v>0.13719999999999999</v>
      </c>
      <c r="I177" s="361">
        <v>0.13719999999999999</v>
      </c>
      <c r="J177" s="428">
        <v>0.15809999999999999</v>
      </c>
      <c r="K177" s="443">
        <v>0.13719999999999999</v>
      </c>
      <c r="L177" s="400">
        <v>0.1183</v>
      </c>
      <c r="M177" s="361">
        <v>0.1484</v>
      </c>
      <c r="N177" s="361">
        <v>0.15040000000000001</v>
      </c>
      <c r="O177" s="428">
        <v>0.159</v>
      </c>
      <c r="P177" s="262">
        <v>0.14280000000000001</v>
      </c>
      <c r="Q177" s="400">
        <v>0.1239</v>
      </c>
      <c r="R177" s="361">
        <v>0.15129999999999999</v>
      </c>
      <c r="S177" s="361">
        <v>0.1467</v>
      </c>
      <c r="T177" s="428">
        <v>0.1547</v>
      </c>
      <c r="U177" s="262">
        <v>0.14360000000000001</v>
      </c>
      <c r="V177" s="400">
        <v>0.1197</v>
      </c>
      <c r="W177" s="361">
        <v>0.1386</v>
      </c>
      <c r="X177" s="361">
        <v>0.1411</v>
      </c>
      <c r="Y177" s="428">
        <v>0.14829999999999999</v>
      </c>
      <c r="Z177" s="262">
        <v>0.13619999999999999</v>
      </c>
      <c r="AA177" s="400">
        <v>0.1081</v>
      </c>
      <c r="AB177" s="361">
        <v>0.13170000000000001</v>
      </c>
      <c r="AC177" s="361">
        <v>0.14230000000000001</v>
      </c>
      <c r="AD177" s="428">
        <v>0.1515</v>
      </c>
      <c r="AE177" s="443">
        <v>0.1331</v>
      </c>
      <c r="AF177" s="505">
        <v>0.1154</v>
      </c>
    </row>
    <row r="178" spans="1:32" x14ac:dyDescent="0.2">
      <c r="A178" s="3" t="s">
        <v>8</v>
      </c>
      <c r="B178" s="260">
        <v>0.24149999999999999</v>
      </c>
      <c r="C178" s="254">
        <v>0.2349</v>
      </c>
      <c r="D178" s="254">
        <v>0.2477</v>
      </c>
      <c r="E178" s="268">
        <v>0.23430000000000001</v>
      </c>
      <c r="F178" s="441">
        <v>0.24</v>
      </c>
      <c r="G178" s="260">
        <v>0.24010000000000001</v>
      </c>
      <c r="H178" s="254">
        <v>0.24079999999999999</v>
      </c>
      <c r="I178" s="254">
        <v>0.2392</v>
      </c>
      <c r="J178" s="268">
        <v>0.24210000000000001</v>
      </c>
      <c r="K178" s="441">
        <v>0.24049999999999999</v>
      </c>
      <c r="L178" s="260">
        <v>0.24429999999999999</v>
      </c>
      <c r="M178" s="254">
        <v>0.24340000000000001</v>
      </c>
      <c r="N178" s="254">
        <v>0.24440000000000001</v>
      </c>
      <c r="O178" s="268">
        <v>0.24479999999999999</v>
      </c>
      <c r="P178" s="261">
        <v>0.2442</v>
      </c>
      <c r="Q178" s="260">
        <v>0.25269999999999998</v>
      </c>
      <c r="R178" s="254">
        <v>0.25490000000000002</v>
      </c>
      <c r="S178" s="254">
        <v>0.25240000000000001</v>
      </c>
      <c r="T178" s="268">
        <v>0.25319999999999998</v>
      </c>
      <c r="U178" s="261">
        <v>0.25319999999999998</v>
      </c>
      <c r="V178" s="260">
        <v>0.255</v>
      </c>
      <c r="W178" s="254">
        <v>0.25469999999999998</v>
      </c>
      <c r="X178" s="254">
        <v>0.2535</v>
      </c>
      <c r="Y178" s="268">
        <v>0.255</v>
      </c>
      <c r="Z178" s="261">
        <v>0.25459999999999999</v>
      </c>
      <c r="AA178" s="260">
        <v>0.25629999999999997</v>
      </c>
      <c r="AB178" s="254">
        <v>0.2555</v>
      </c>
      <c r="AC178" s="254">
        <v>0.25569999999999998</v>
      </c>
      <c r="AD178" s="268">
        <v>0.25480000000000003</v>
      </c>
      <c r="AE178" s="441">
        <v>0.25569999999999998</v>
      </c>
      <c r="AF178" s="503">
        <v>0.25629999999999997</v>
      </c>
    </row>
    <row r="179" spans="1:32" ht="6" customHeight="1" x14ac:dyDescent="0.2">
      <c r="A179" s="3"/>
      <c r="B179" s="260"/>
      <c r="C179" s="254"/>
      <c r="D179" s="254"/>
      <c r="E179" s="268"/>
      <c r="F179" s="441"/>
      <c r="G179" s="260"/>
      <c r="H179" s="254"/>
      <c r="I179" s="254"/>
      <c r="J179" s="268"/>
      <c r="K179" s="441"/>
      <c r="L179" s="260"/>
      <c r="M179" s="254"/>
      <c r="N179" s="254"/>
      <c r="O179" s="268"/>
      <c r="P179" s="261"/>
      <c r="Q179" s="260"/>
      <c r="R179" s="254"/>
      <c r="S179" s="254"/>
      <c r="T179" s="268"/>
      <c r="U179" s="261"/>
      <c r="V179" s="260"/>
      <c r="W179" s="254"/>
      <c r="X179" s="254"/>
      <c r="Y179" s="268"/>
      <c r="Z179" s="261"/>
      <c r="AA179" s="260"/>
      <c r="AB179" s="254"/>
      <c r="AC179" s="254"/>
      <c r="AD179" s="268"/>
      <c r="AE179" s="441"/>
      <c r="AF179" s="503"/>
    </row>
    <row r="180" spans="1:32" ht="15.75" x14ac:dyDescent="0.25">
      <c r="A180" s="15" t="s">
        <v>9</v>
      </c>
      <c r="B180" s="260"/>
      <c r="C180" s="254"/>
      <c r="D180" s="254"/>
      <c r="E180" s="268"/>
      <c r="F180" s="441"/>
      <c r="G180" s="260"/>
      <c r="H180" s="254"/>
      <c r="I180" s="254"/>
      <c r="J180" s="268"/>
      <c r="K180" s="441"/>
      <c r="L180" s="260"/>
      <c r="M180" s="254"/>
      <c r="N180" s="254"/>
      <c r="O180" s="268"/>
      <c r="P180" s="261"/>
      <c r="Q180" s="260"/>
      <c r="R180" s="254"/>
      <c r="S180" s="254"/>
      <c r="T180" s="268"/>
      <c r="U180" s="261"/>
      <c r="V180" s="260"/>
      <c r="W180" s="254"/>
      <c r="X180" s="254"/>
      <c r="Y180" s="268"/>
      <c r="Z180" s="261"/>
      <c r="AA180" s="260"/>
      <c r="AB180" s="254"/>
      <c r="AC180" s="254"/>
      <c r="AD180" s="268"/>
      <c r="AE180" s="441"/>
      <c r="AF180" s="503"/>
    </row>
    <row r="181" spans="1:32" ht="6" customHeight="1" x14ac:dyDescent="0.2">
      <c r="A181" s="3"/>
      <c r="B181" s="110"/>
      <c r="C181" s="72"/>
      <c r="D181" s="72"/>
      <c r="E181" s="426"/>
      <c r="F181" s="434"/>
      <c r="G181" s="110"/>
      <c r="H181" s="72"/>
      <c r="I181" s="72"/>
      <c r="J181" s="426"/>
      <c r="K181" s="434"/>
      <c r="L181" s="110"/>
      <c r="M181" s="72"/>
      <c r="N181" s="72"/>
      <c r="O181" s="426"/>
      <c r="P181" s="88"/>
      <c r="Q181" s="110"/>
      <c r="R181" s="72"/>
      <c r="S181" s="72"/>
      <c r="T181" s="426"/>
      <c r="U181" s="88"/>
      <c r="V181" s="110"/>
      <c r="W181" s="72"/>
      <c r="X181" s="72"/>
      <c r="Y181" s="426"/>
      <c r="Z181" s="88"/>
      <c r="AA181" s="110"/>
      <c r="AB181" s="72"/>
      <c r="AC181" s="72"/>
      <c r="AD181" s="426"/>
      <c r="AE181" s="434"/>
      <c r="AF181" s="497"/>
    </row>
    <row r="182" spans="1:32" x14ac:dyDescent="0.2">
      <c r="A182" s="3" t="s">
        <v>12</v>
      </c>
      <c r="B182" s="399">
        <v>193239</v>
      </c>
      <c r="C182" s="362">
        <v>194050</v>
      </c>
      <c r="D182" s="362">
        <v>196345</v>
      </c>
      <c r="E182" s="451">
        <v>197420</v>
      </c>
      <c r="F182" s="452">
        <v>195048</v>
      </c>
      <c r="G182" s="399">
        <v>199076</v>
      </c>
      <c r="H182" s="362">
        <v>205826</v>
      </c>
      <c r="I182" s="362">
        <v>211498</v>
      </c>
      <c r="J182" s="451">
        <v>212864</v>
      </c>
      <c r="K182" s="452">
        <v>207346</v>
      </c>
      <c r="L182" s="399">
        <v>213519</v>
      </c>
      <c r="M182" s="362">
        <v>214346</v>
      </c>
      <c r="N182" s="362">
        <v>214965</v>
      </c>
      <c r="O182" s="451">
        <v>215831</v>
      </c>
      <c r="P182" s="90">
        <v>214667</v>
      </c>
      <c r="Q182" s="399">
        <v>216951</v>
      </c>
      <c r="R182" s="362">
        <v>219049</v>
      </c>
      <c r="S182" s="362">
        <v>220203</v>
      </c>
      <c r="T182" s="451">
        <v>221104</v>
      </c>
      <c r="U182" s="90">
        <v>219358</v>
      </c>
      <c r="V182" s="399">
        <v>221957</v>
      </c>
      <c r="W182" s="362">
        <v>222854</v>
      </c>
      <c r="X182" s="362">
        <v>223886</v>
      </c>
      <c r="Y182" s="451">
        <v>231059</v>
      </c>
      <c r="Z182" s="90">
        <v>224966</v>
      </c>
      <c r="AA182" s="399">
        <v>259421</v>
      </c>
      <c r="AB182" s="362">
        <v>260435</v>
      </c>
      <c r="AC182" s="362">
        <v>260408</v>
      </c>
      <c r="AD182" s="451">
        <v>260258</v>
      </c>
      <c r="AE182" s="452">
        <v>260134</v>
      </c>
      <c r="AF182" s="513">
        <v>259816</v>
      </c>
    </row>
    <row r="183" spans="1:32" x14ac:dyDescent="0.2">
      <c r="A183" s="64" t="s">
        <v>58</v>
      </c>
      <c r="B183" s="401">
        <v>694</v>
      </c>
      <c r="C183" s="363">
        <v>1213</v>
      </c>
      <c r="D183" s="363">
        <v>373</v>
      </c>
      <c r="E183" s="429">
        <v>730</v>
      </c>
      <c r="F183" s="444">
        <v>3010</v>
      </c>
      <c r="G183" s="401">
        <v>576</v>
      </c>
      <c r="H183" s="363">
        <v>92</v>
      </c>
      <c r="I183" s="363">
        <v>242</v>
      </c>
      <c r="J183" s="429">
        <v>821</v>
      </c>
      <c r="K183" s="444">
        <v>1731</v>
      </c>
      <c r="L183" s="401">
        <v>0</v>
      </c>
      <c r="M183" s="363">
        <v>0</v>
      </c>
      <c r="N183" s="363">
        <v>96</v>
      </c>
      <c r="O183" s="429">
        <v>779</v>
      </c>
      <c r="P183" s="89">
        <v>875</v>
      </c>
      <c r="Q183" s="401">
        <v>982</v>
      </c>
      <c r="R183" s="363">
        <v>851</v>
      </c>
      <c r="S183" s="363">
        <v>103</v>
      </c>
      <c r="T183" s="429">
        <v>564</v>
      </c>
      <c r="U183" s="89">
        <v>2500</v>
      </c>
      <c r="V183" s="401">
        <v>378</v>
      </c>
      <c r="W183" s="363">
        <v>175</v>
      </c>
      <c r="X183" s="363">
        <v>15</v>
      </c>
      <c r="Y183" s="429">
        <v>9</v>
      </c>
      <c r="Z183" s="89">
        <v>577</v>
      </c>
      <c r="AA183" s="401">
        <v>49</v>
      </c>
      <c r="AB183" s="363">
        <v>0</v>
      </c>
      <c r="AC183" s="363">
        <v>20</v>
      </c>
      <c r="AD183" s="429">
        <v>31</v>
      </c>
      <c r="AE183" s="444">
        <v>100</v>
      </c>
      <c r="AF183" s="506">
        <v>76</v>
      </c>
    </row>
    <row r="184" spans="1:32" x14ac:dyDescent="0.2">
      <c r="A184" s="3" t="s">
        <v>56</v>
      </c>
      <c r="B184" s="401">
        <v>8</v>
      </c>
      <c r="C184" s="363">
        <v>4</v>
      </c>
      <c r="D184" s="363">
        <v>5</v>
      </c>
      <c r="E184" s="429">
        <v>10</v>
      </c>
      <c r="F184" s="444">
        <v>27</v>
      </c>
      <c r="G184" s="401">
        <v>6</v>
      </c>
      <c r="H184" s="363">
        <v>8</v>
      </c>
      <c r="I184" s="363">
        <v>5</v>
      </c>
      <c r="J184" s="429">
        <v>19</v>
      </c>
      <c r="K184" s="444">
        <v>38</v>
      </c>
      <c r="L184" s="401">
        <v>5</v>
      </c>
      <c r="M184" s="363">
        <v>9</v>
      </c>
      <c r="N184" s="363">
        <v>6</v>
      </c>
      <c r="O184" s="429">
        <v>17</v>
      </c>
      <c r="P184" s="89">
        <v>37</v>
      </c>
      <c r="Q184" s="401">
        <v>10</v>
      </c>
      <c r="R184" s="363">
        <v>15</v>
      </c>
      <c r="S184" s="363">
        <v>12</v>
      </c>
      <c r="T184" s="429">
        <v>14</v>
      </c>
      <c r="U184" s="89">
        <v>51</v>
      </c>
      <c r="V184" s="401">
        <v>12</v>
      </c>
      <c r="W184" s="363">
        <v>12</v>
      </c>
      <c r="X184" s="363">
        <v>4</v>
      </c>
      <c r="Y184" s="429">
        <v>20</v>
      </c>
      <c r="Z184" s="89">
        <v>48</v>
      </c>
      <c r="AA184" s="401">
        <v>11</v>
      </c>
      <c r="AB184" s="363">
        <v>9</v>
      </c>
      <c r="AC184" s="363">
        <v>6</v>
      </c>
      <c r="AD184" s="429">
        <v>7</v>
      </c>
      <c r="AE184" s="444">
        <v>33</v>
      </c>
      <c r="AF184" s="506">
        <v>9</v>
      </c>
    </row>
    <row r="185" spans="1:32" x14ac:dyDescent="0.2">
      <c r="A185" s="3" t="s">
        <v>57</v>
      </c>
      <c r="B185" s="562">
        <v>124.2</v>
      </c>
      <c r="C185" s="563">
        <v>13.9</v>
      </c>
      <c r="D185" s="563">
        <v>13.1</v>
      </c>
      <c r="E185" s="564">
        <v>100.2</v>
      </c>
      <c r="F185" s="565">
        <v>251.39999999999998</v>
      </c>
      <c r="G185" s="562">
        <v>103.7</v>
      </c>
      <c r="H185" s="563">
        <v>70.099999999999994</v>
      </c>
      <c r="I185" s="563">
        <v>16.100000000000001</v>
      </c>
      <c r="J185" s="564">
        <v>812.1</v>
      </c>
      <c r="K185" s="565">
        <v>1002</v>
      </c>
      <c r="L185" s="562">
        <v>32.200000000000003</v>
      </c>
      <c r="M185" s="563">
        <v>52.6</v>
      </c>
      <c r="N185" s="563">
        <v>20.399999999999999</v>
      </c>
      <c r="O185" s="564">
        <v>141.30000000000001</v>
      </c>
      <c r="P185" s="574">
        <v>246.50000000000003</v>
      </c>
      <c r="Q185" s="562">
        <v>69</v>
      </c>
      <c r="R185" s="563">
        <v>349.1</v>
      </c>
      <c r="S185" s="563">
        <v>57.2</v>
      </c>
      <c r="T185" s="564">
        <v>409.8</v>
      </c>
      <c r="U185" s="574">
        <v>885.1</v>
      </c>
      <c r="V185" s="562">
        <v>69.2</v>
      </c>
      <c r="W185" s="563">
        <v>72</v>
      </c>
      <c r="X185" s="563">
        <v>46.7</v>
      </c>
      <c r="Y185" s="564">
        <v>198.6</v>
      </c>
      <c r="Z185" s="574">
        <v>386.5</v>
      </c>
      <c r="AA185" s="562">
        <v>100.9</v>
      </c>
      <c r="AB185" s="563">
        <v>290.8</v>
      </c>
      <c r="AC185" s="563">
        <v>3036</v>
      </c>
      <c r="AD185" s="564">
        <v>134.30000000000001</v>
      </c>
      <c r="AE185" s="565">
        <v>3562</v>
      </c>
      <c r="AF185" s="641">
        <v>59</v>
      </c>
    </row>
    <row r="186" spans="1:32" x14ac:dyDescent="0.2">
      <c r="A186" s="65" t="s">
        <v>75</v>
      </c>
      <c r="B186" s="367">
        <v>32686</v>
      </c>
      <c r="C186" s="364">
        <v>31489</v>
      </c>
      <c r="D186" s="364">
        <v>30692</v>
      </c>
      <c r="E186" s="430">
        <v>31095</v>
      </c>
      <c r="F186" s="445"/>
      <c r="G186" s="367">
        <v>32321</v>
      </c>
      <c r="H186" s="364">
        <v>33406</v>
      </c>
      <c r="I186" s="364">
        <v>33985</v>
      </c>
      <c r="J186" s="430">
        <v>37177</v>
      </c>
      <c r="K186" s="445"/>
      <c r="L186" s="367">
        <v>37729</v>
      </c>
      <c r="M186" s="364">
        <v>38610</v>
      </c>
      <c r="N186" s="364">
        <v>40358</v>
      </c>
      <c r="O186" s="430">
        <v>41109</v>
      </c>
      <c r="P186" s="105"/>
      <c r="Q186" s="367">
        <v>42427</v>
      </c>
      <c r="R186" s="364">
        <v>45641</v>
      </c>
      <c r="S186" s="364">
        <v>46758</v>
      </c>
      <c r="T186" s="430">
        <v>49084</v>
      </c>
      <c r="U186" s="105"/>
      <c r="V186" s="367">
        <v>49821</v>
      </c>
      <c r="W186" s="364">
        <v>50669</v>
      </c>
      <c r="X186" s="364">
        <v>51261</v>
      </c>
      <c r="Y186" s="430">
        <v>52430</v>
      </c>
      <c r="Z186" s="105"/>
      <c r="AA186" s="367">
        <v>53714</v>
      </c>
      <c r="AB186" s="364">
        <v>55493</v>
      </c>
      <c r="AC186" s="364">
        <v>66391</v>
      </c>
      <c r="AD186" s="430">
        <v>66450</v>
      </c>
      <c r="AE186" s="445"/>
      <c r="AF186" s="507">
        <v>66729</v>
      </c>
    </row>
    <row r="187" spans="1:32" ht="6" customHeight="1" x14ac:dyDescent="0.2">
      <c r="A187" s="127"/>
      <c r="B187" s="367"/>
      <c r="C187" s="364"/>
      <c r="D187" s="364"/>
      <c r="E187" s="430"/>
      <c r="F187" s="445"/>
      <c r="G187" s="367"/>
      <c r="H187" s="364"/>
      <c r="I187" s="364"/>
      <c r="J187" s="430"/>
      <c r="K187" s="445"/>
      <c r="L187" s="367"/>
      <c r="M187" s="364"/>
      <c r="N187" s="364"/>
      <c r="O187" s="430"/>
      <c r="P187" s="105"/>
      <c r="Q187" s="367"/>
      <c r="R187" s="364"/>
      <c r="S187" s="364"/>
      <c r="T187" s="430"/>
      <c r="U187" s="105"/>
      <c r="V187" s="367"/>
      <c r="W187" s="364"/>
      <c r="X187" s="364"/>
      <c r="Y187" s="430"/>
      <c r="Z187" s="105"/>
      <c r="AA187" s="367"/>
      <c r="AB187" s="364"/>
      <c r="AC187" s="364"/>
      <c r="AD187" s="430"/>
      <c r="AE187" s="445"/>
      <c r="AF187" s="507"/>
    </row>
    <row r="188" spans="1:32" x14ac:dyDescent="0.2">
      <c r="A188" s="128" t="s">
        <v>18</v>
      </c>
      <c r="B188" s="260"/>
      <c r="C188" s="254"/>
      <c r="D188" s="254"/>
      <c r="E188" s="268"/>
      <c r="F188" s="441"/>
      <c r="G188" s="260"/>
      <c r="H188" s="254"/>
      <c r="I188" s="254"/>
      <c r="J188" s="268"/>
      <c r="K188" s="441"/>
      <c r="L188" s="260"/>
      <c r="M188" s="254"/>
      <c r="N188" s="254"/>
      <c r="O188" s="268"/>
      <c r="P188" s="261"/>
      <c r="Q188" s="260"/>
      <c r="R188" s="254"/>
      <c r="S188" s="254"/>
      <c r="T188" s="268"/>
      <c r="U188" s="261"/>
      <c r="V188" s="260"/>
      <c r="W188" s="254"/>
      <c r="X188" s="254"/>
      <c r="Y188" s="268"/>
      <c r="Z188" s="261"/>
      <c r="AA188" s="260"/>
      <c r="AB188" s="254"/>
      <c r="AC188" s="254"/>
      <c r="AD188" s="268"/>
      <c r="AE188" s="441"/>
      <c r="AF188" s="503"/>
    </row>
    <row r="189" spans="1:32" ht="6" customHeight="1" x14ac:dyDescent="0.2">
      <c r="A189" s="3"/>
      <c r="B189" s="11"/>
      <c r="E189" s="34"/>
      <c r="F189" s="439"/>
      <c r="G189" s="11"/>
      <c r="J189" s="34"/>
      <c r="K189" s="439"/>
      <c r="L189" s="11"/>
      <c r="O189" s="34"/>
      <c r="P189" s="91"/>
      <c r="Q189" s="11"/>
      <c r="T189" s="34"/>
      <c r="U189" s="91"/>
      <c r="V189" s="11"/>
      <c r="Y189" s="34"/>
      <c r="Z189" s="91"/>
      <c r="AA189" s="11"/>
      <c r="AD189" s="34"/>
      <c r="AE189" s="439"/>
      <c r="AF189" s="501"/>
    </row>
    <row r="190" spans="1:32" x14ac:dyDescent="0.2">
      <c r="A190" s="7" t="s">
        <v>19</v>
      </c>
      <c r="B190" s="554">
        <v>371.79999999999961</v>
      </c>
      <c r="C190" s="555">
        <v>296.10000000000025</v>
      </c>
      <c r="D190" s="555">
        <v>327.09999999999974</v>
      </c>
      <c r="E190" s="556">
        <v>285.90000000000009</v>
      </c>
      <c r="F190" s="557">
        <v>1280.8999999999987</v>
      </c>
      <c r="G190" s="554">
        <v>478.30000000000007</v>
      </c>
      <c r="H190" s="555">
        <v>352.19999999999987</v>
      </c>
      <c r="I190" s="555">
        <v>380.30000000000007</v>
      </c>
      <c r="J190" s="556">
        <v>335.60000000000019</v>
      </c>
      <c r="K190" s="557">
        <v>1546.400000000001</v>
      </c>
      <c r="L190" s="554">
        <v>638.89999999999986</v>
      </c>
      <c r="M190" s="555">
        <v>421.00000000000011</v>
      </c>
      <c r="N190" s="555">
        <v>421.60000000000048</v>
      </c>
      <c r="O190" s="556">
        <v>402.19999999999993</v>
      </c>
      <c r="P190" s="575">
        <v>1883.6999999999969</v>
      </c>
      <c r="Q190" s="554">
        <v>716.80000000000052</v>
      </c>
      <c r="R190" s="555">
        <v>500.79999999999967</v>
      </c>
      <c r="S190" s="555">
        <v>520.40000000000009</v>
      </c>
      <c r="T190" s="556">
        <v>490.70000000000039</v>
      </c>
      <c r="U190" s="575">
        <v>2228.6999999999998</v>
      </c>
      <c r="V190" s="554">
        <v>850.89999999999986</v>
      </c>
      <c r="W190" s="555">
        <v>599.80000000000018</v>
      </c>
      <c r="X190" s="555">
        <v>610.10000000000059</v>
      </c>
      <c r="Y190" s="556">
        <v>580.19999999999948</v>
      </c>
      <c r="Z190" s="575">
        <v>2640.9999999999995</v>
      </c>
      <c r="AA190" s="554">
        <v>1085</v>
      </c>
      <c r="AB190" s="555">
        <v>772</v>
      </c>
      <c r="AC190" s="555">
        <v>748</v>
      </c>
      <c r="AD190" s="556">
        <v>772</v>
      </c>
      <c r="AE190" s="557">
        <v>3377</v>
      </c>
      <c r="AF190" s="638">
        <v>1294</v>
      </c>
    </row>
    <row r="191" spans="1:32" x14ac:dyDescent="0.2">
      <c r="A191" s="7" t="s">
        <v>11</v>
      </c>
      <c r="B191" s="528">
        <v>118.4</v>
      </c>
      <c r="C191" s="478">
        <v>90.9</v>
      </c>
      <c r="D191" s="478">
        <v>107.7</v>
      </c>
      <c r="E191" s="484">
        <v>87.5</v>
      </c>
      <c r="F191" s="529">
        <v>404.5</v>
      </c>
      <c r="G191" s="528">
        <v>151.1</v>
      </c>
      <c r="H191" s="478">
        <v>111.69999999999999</v>
      </c>
      <c r="I191" s="478">
        <v>119.60000000000001</v>
      </c>
      <c r="J191" s="484">
        <v>107.2</v>
      </c>
      <c r="K191" s="529">
        <v>489.6</v>
      </c>
      <c r="L191" s="528">
        <v>206.5</v>
      </c>
      <c r="M191" s="478">
        <v>135.4</v>
      </c>
      <c r="N191" s="478">
        <v>136.4</v>
      </c>
      <c r="O191" s="484">
        <v>130.4</v>
      </c>
      <c r="P191" s="568">
        <v>608.70000000000005</v>
      </c>
      <c r="Q191" s="528">
        <v>242.4</v>
      </c>
      <c r="R191" s="478">
        <v>171.3</v>
      </c>
      <c r="S191" s="478">
        <v>175.7</v>
      </c>
      <c r="T191" s="484">
        <v>166.39999999999998</v>
      </c>
      <c r="U191" s="568">
        <v>755.8</v>
      </c>
      <c r="V191" s="528">
        <v>291.3</v>
      </c>
      <c r="W191" s="478">
        <v>205</v>
      </c>
      <c r="X191" s="478">
        <v>207.2</v>
      </c>
      <c r="Y191" s="484">
        <v>198.6</v>
      </c>
      <c r="Z191" s="568">
        <v>902.09999999999991</v>
      </c>
      <c r="AA191" s="528">
        <v>374</v>
      </c>
      <c r="AB191" s="478">
        <v>265</v>
      </c>
      <c r="AC191" s="478">
        <v>257</v>
      </c>
      <c r="AD191" s="484">
        <v>264</v>
      </c>
      <c r="AE191" s="529">
        <v>1160</v>
      </c>
      <c r="AF191" s="633">
        <v>446</v>
      </c>
    </row>
    <row r="192" spans="1:32" s="1" customFormat="1" x14ac:dyDescent="0.2">
      <c r="A192" s="3" t="s">
        <v>5</v>
      </c>
      <c r="B192" s="528">
        <v>29.900000000000002</v>
      </c>
      <c r="C192" s="478">
        <v>30.1</v>
      </c>
      <c r="D192" s="478">
        <v>30.200000000000003</v>
      </c>
      <c r="E192" s="484">
        <v>32.700000000000003</v>
      </c>
      <c r="F192" s="529">
        <v>122.9</v>
      </c>
      <c r="G192" s="528">
        <v>31.8</v>
      </c>
      <c r="H192" s="478">
        <v>32.700000000000003</v>
      </c>
      <c r="I192" s="478">
        <v>32.599999999999994</v>
      </c>
      <c r="J192" s="484">
        <v>33.799999999999997</v>
      </c>
      <c r="K192" s="529">
        <v>130.9</v>
      </c>
      <c r="L192" s="528">
        <v>34.099999999999994</v>
      </c>
      <c r="M192" s="478">
        <v>35.699999999999996</v>
      </c>
      <c r="N192" s="478">
        <v>33.1</v>
      </c>
      <c r="O192" s="484">
        <v>35.9</v>
      </c>
      <c r="P192" s="568">
        <v>138.79999999999998</v>
      </c>
      <c r="Q192" s="528">
        <v>36.499999999999993</v>
      </c>
      <c r="R192" s="478">
        <v>39.1</v>
      </c>
      <c r="S192" s="478">
        <v>41.6</v>
      </c>
      <c r="T192" s="484">
        <v>42.199999999999996</v>
      </c>
      <c r="U192" s="568">
        <v>159.4</v>
      </c>
      <c r="V192" s="528">
        <v>43.699999999999996</v>
      </c>
      <c r="W192" s="478">
        <v>39.099999999999994</v>
      </c>
      <c r="X192" s="478">
        <v>43.6</v>
      </c>
      <c r="Y192" s="484">
        <v>43.4</v>
      </c>
      <c r="Z192" s="568">
        <v>169.79999999999998</v>
      </c>
      <c r="AA192" s="528">
        <v>43</v>
      </c>
      <c r="AB192" s="478">
        <v>48</v>
      </c>
      <c r="AC192" s="478">
        <v>52</v>
      </c>
      <c r="AD192" s="484">
        <v>55</v>
      </c>
      <c r="AE192" s="529">
        <v>198</v>
      </c>
      <c r="AF192" s="633">
        <v>59</v>
      </c>
    </row>
    <row r="193" spans="1:32" ht="12.75" customHeight="1" x14ac:dyDescent="0.2">
      <c r="A193" s="3" t="s">
        <v>6</v>
      </c>
      <c r="B193" s="528">
        <v>0</v>
      </c>
      <c r="C193" s="478">
        <v>0</v>
      </c>
      <c r="D193" s="478">
        <v>0</v>
      </c>
      <c r="E193" s="484">
        <v>0</v>
      </c>
      <c r="F193" s="529">
        <v>0</v>
      </c>
      <c r="G193" s="528">
        <v>0</v>
      </c>
      <c r="H193" s="478">
        <v>0</v>
      </c>
      <c r="I193" s="478">
        <v>0</v>
      </c>
      <c r="J193" s="484">
        <v>0</v>
      </c>
      <c r="K193" s="529">
        <v>0</v>
      </c>
      <c r="L193" s="528">
        <v>0</v>
      </c>
      <c r="M193" s="478">
        <v>0</v>
      </c>
      <c r="N193" s="478">
        <v>0</v>
      </c>
      <c r="O193" s="484">
        <v>0</v>
      </c>
      <c r="P193" s="568">
        <v>0</v>
      </c>
      <c r="Q193" s="528">
        <v>0</v>
      </c>
      <c r="R193" s="478">
        <v>0</v>
      </c>
      <c r="S193" s="478">
        <v>0</v>
      </c>
      <c r="T193" s="484">
        <v>0</v>
      </c>
      <c r="U193" s="568">
        <v>0</v>
      </c>
      <c r="V193" s="528">
        <v>0</v>
      </c>
      <c r="W193" s="478">
        <v>0</v>
      </c>
      <c r="X193" s="478">
        <v>0</v>
      </c>
      <c r="Y193" s="484">
        <v>0</v>
      </c>
      <c r="Z193" s="568">
        <v>0</v>
      </c>
      <c r="AA193" s="528">
        <v>0</v>
      </c>
      <c r="AB193" s="478">
        <v>-1</v>
      </c>
      <c r="AC193" s="478">
        <v>0</v>
      </c>
      <c r="AD193" s="484">
        <v>0</v>
      </c>
      <c r="AE193" s="529">
        <v>-1</v>
      </c>
      <c r="AF193" s="633">
        <v>0</v>
      </c>
    </row>
    <row r="194" spans="1:32" x14ac:dyDescent="0.2">
      <c r="A194" s="3" t="s">
        <v>17</v>
      </c>
      <c r="B194" s="528">
        <v>10.700000000000003</v>
      </c>
      <c r="C194" s="478">
        <v>7.7000000000000011</v>
      </c>
      <c r="D194" s="478">
        <v>5.9</v>
      </c>
      <c r="E194" s="484">
        <v>8.3000000000000007</v>
      </c>
      <c r="F194" s="529">
        <v>32.599999999999994</v>
      </c>
      <c r="G194" s="528">
        <v>9</v>
      </c>
      <c r="H194" s="478">
        <v>9.2000000000000011</v>
      </c>
      <c r="I194" s="478">
        <v>8.2000000000000028</v>
      </c>
      <c r="J194" s="484">
        <v>9.3000000000000043</v>
      </c>
      <c r="K194" s="529">
        <v>35.700000000000017</v>
      </c>
      <c r="L194" s="528">
        <v>9.4000000000000021</v>
      </c>
      <c r="M194" s="478">
        <v>14.000000000000007</v>
      </c>
      <c r="N194" s="478">
        <v>19.400000000000002</v>
      </c>
      <c r="O194" s="484">
        <v>18.200000000000003</v>
      </c>
      <c r="P194" s="568">
        <v>61</v>
      </c>
      <c r="Q194" s="528">
        <v>19.800000000000004</v>
      </c>
      <c r="R194" s="478">
        <v>19.8</v>
      </c>
      <c r="S194" s="478">
        <v>17.899999999999999</v>
      </c>
      <c r="T194" s="484">
        <v>19.100000000000023</v>
      </c>
      <c r="U194" s="568">
        <v>76.600000000000023</v>
      </c>
      <c r="V194" s="528">
        <v>18.8</v>
      </c>
      <c r="W194" s="478">
        <v>14.8</v>
      </c>
      <c r="X194" s="478">
        <v>13.8</v>
      </c>
      <c r="Y194" s="484">
        <v>14.800000000000004</v>
      </c>
      <c r="Z194" s="568">
        <v>62.2</v>
      </c>
      <c r="AA194" s="528">
        <v>12</v>
      </c>
      <c r="AB194" s="478">
        <v>12</v>
      </c>
      <c r="AC194" s="478">
        <v>12</v>
      </c>
      <c r="AD194" s="484">
        <v>14</v>
      </c>
      <c r="AE194" s="529">
        <v>50</v>
      </c>
      <c r="AF194" s="633">
        <v>14</v>
      </c>
    </row>
    <row r="195" spans="1:32" ht="6" customHeight="1" x14ac:dyDescent="0.2">
      <c r="A195" s="3"/>
      <c r="B195" s="138"/>
      <c r="C195" s="423"/>
      <c r="D195" s="423"/>
      <c r="E195" s="143"/>
      <c r="F195" s="438"/>
      <c r="G195" s="138"/>
      <c r="H195" s="423"/>
      <c r="I195" s="423"/>
      <c r="J195" s="143"/>
      <c r="K195" s="438"/>
      <c r="L195" s="138"/>
      <c r="M195" s="423"/>
      <c r="N195" s="423"/>
      <c r="O195" s="143"/>
      <c r="P195" s="147"/>
      <c r="Q195" s="138"/>
      <c r="R195" s="423"/>
      <c r="S195" s="479"/>
      <c r="T195" s="143"/>
      <c r="U195" s="147"/>
      <c r="V195" s="138"/>
      <c r="W195" s="479"/>
      <c r="X195" s="479"/>
      <c r="Y195" s="143"/>
      <c r="Z195" s="147"/>
      <c r="AA195" s="138"/>
      <c r="AB195" s="479"/>
      <c r="AC195" s="479"/>
      <c r="AD195" s="143"/>
      <c r="AE195" s="438"/>
      <c r="AF195" s="500"/>
    </row>
    <row r="196" spans="1:32" ht="14.1" customHeight="1" thickBot="1" x14ac:dyDescent="0.25">
      <c r="A196" s="4" t="s">
        <v>18</v>
      </c>
      <c r="B196" s="550">
        <v>530.79999999999961</v>
      </c>
      <c r="C196" s="551">
        <v>424.80000000000024</v>
      </c>
      <c r="D196" s="551">
        <v>470.89999999999969</v>
      </c>
      <c r="E196" s="552">
        <v>414.40000000000009</v>
      </c>
      <c r="F196" s="553">
        <v>1840.8999999999987</v>
      </c>
      <c r="G196" s="550">
        <v>670.2</v>
      </c>
      <c r="H196" s="551">
        <v>505.79999999999984</v>
      </c>
      <c r="I196" s="551">
        <v>540.70000000000016</v>
      </c>
      <c r="J196" s="552">
        <v>485.9000000000002</v>
      </c>
      <c r="K196" s="553">
        <v>2202.6000000000008</v>
      </c>
      <c r="L196" s="550">
        <v>888.89999999999986</v>
      </c>
      <c r="M196" s="551">
        <v>606.10000000000014</v>
      </c>
      <c r="N196" s="551">
        <v>610.50000000000045</v>
      </c>
      <c r="O196" s="552">
        <v>586.69999999999993</v>
      </c>
      <c r="P196" s="573">
        <v>2692.1999999999971</v>
      </c>
      <c r="Q196" s="550">
        <v>1015.5000000000005</v>
      </c>
      <c r="R196" s="551">
        <v>730.99999999999966</v>
      </c>
      <c r="S196" s="551">
        <v>755.60000000000014</v>
      </c>
      <c r="T196" s="552">
        <v>718.40000000000043</v>
      </c>
      <c r="U196" s="573">
        <v>3220.5</v>
      </c>
      <c r="V196" s="550">
        <v>1204.6999999999998</v>
      </c>
      <c r="W196" s="551">
        <v>858.70000000000016</v>
      </c>
      <c r="X196" s="551">
        <v>874.70000000000061</v>
      </c>
      <c r="Y196" s="552">
        <v>836.99999999999943</v>
      </c>
      <c r="Z196" s="573">
        <v>3775.0999999999995</v>
      </c>
      <c r="AA196" s="550">
        <v>1514</v>
      </c>
      <c r="AB196" s="551">
        <v>1096</v>
      </c>
      <c r="AC196" s="551">
        <v>1069</v>
      </c>
      <c r="AD196" s="552">
        <v>1105</v>
      </c>
      <c r="AE196" s="553">
        <v>4784</v>
      </c>
      <c r="AF196" s="637">
        <v>1813</v>
      </c>
    </row>
    <row r="197" spans="1:32" ht="6" customHeight="1" thickTop="1" x14ac:dyDescent="0.2">
      <c r="A197" s="4"/>
      <c r="B197" s="368"/>
      <c r="C197" s="359"/>
      <c r="D197" s="359"/>
      <c r="E197" s="431"/>
      <c r="F197" s="447"/>
      <c r="G197" s="368"/>
      <c r="H197" s="359"/>
      <c r="I197" s="359"/>
      <c r="J197" s="431"/>
      <c r="K197" s="447"/>
      <c r="L197" s="368"/>
      <c r="M197" s="359"/>
      <c r="N197" s="359"/>
      <c r="O197" s="431"/>
      <c r="P197" s="45"/>
      <c r="Q197" s="368"/>
      <c r="R197" s="359"/>
      <c r="S197" s="359"/>
      <c r="T197" s="431"/>
      <c r="U197" s="45"/>
      <c r="V197" s="368"/>
      <c r="W197" s="359"/>
      <c r="X197" s="359"/>
      <c r="Y197" s="431"/>
      <c r="Z197" s="45"/>
      <c r="AA197" s="368"/>
      <c r="AB197" s="359"/>
      <c r="AC197" s="359"/>
      <c r="AD197" s="431"/>
      <c r="AE197" s="447"/>
      <c r="AF197" s="508"/>
    </row>
    <row r="198" spans="1:32" x14ac:dyDescent="0.2">
      <c r="A198" s="64" t="s">
        <v>121</v>
      </c>
      <c r="B198" s="260">
        <v>0.32219999999999999</v>
      </c>
      <c r="C198" s="254">
        <v>0.3054</v>
      </c>
      <c r="D198" s="254">
        <v>0.31519999999999998</v>
      </c>
      <c r="E198" s="268">
        <v>0.2833</v>
      </c>
      <c r="F198" s="441">
        <v>0.30709999999999998</v>
      </c>
      <c r="G198" s="260">
        <v>0.36699999999999999</v>
      </c>
      <c r="H198" s="254">
        <v>0.30940000000000001</v>
      </c>
      <c r="I198" s="254">
        <v>0.31009999999999999</v>
      </c>
      <c r="J198" s="268">
        <v>0.28389999999999999</v>
      </c>
      <c r="K198" s="441">
        <v>0.31850000000000001</v>
      </c>
      <c r="L198" s="260">
        <v>0.37340000000000001</v>
      </c>
      <c r="M198" s="254">
        <v>0.30220000000000002</v>
      </c>
      <c r="N198" s="254">
        <v>0.30330000000000001</v>
      </c>
      <c r="O198" s="268">
        <v>0.29559999999999997</v>
      </c>
      <c r="P198" s="261">
        <v>0.3211</v>
      </c>
      <c r="Q198" s="260">
        <v>0.38</v>
      </c>
      <c r="R198" s="254">
        <v>0.30430000000000001</v>
      </c>
      <c r="S198" s="254">
        <v>0.30809999999999998</v>
      </c>
      <c r="T198" s="268">
        <v>0.3009</v>
      </c>
      <c r="U198" s="261">
        <v>0.32479999999999998</v>
      </c>
      <c r="V198" s="260">
        <v>0.3775</v>
      </c>
      <c r="W198" s="254">
        <v>0.31419999999999998</v>
      </c>
      <c r="X198" s="254">
        <v>0.31879999999999997</v>
      </c>
      <c r="Y198" s="268">
        <v>0.31390000000000001</v>
      </c>
      <c r="Z198" s="261">
        <v>0.33310000000000001</v>
      </c>
      <c r="AA198" s="260">
        <v>0.41120000000000001</v>
      </c>
      <c r="AB198" s="254">
        <v>0.34539999999999998</v>
      </c>
      <c r="AC198" s="254">
        <v>0.32079999999999997</v>
      </c>
      <c r="AD198" s="268">
        <v>0.31</v>
      </c>
      <c r="AE198" s="441">
        <v>0.34789999999999999</v>
      </c>
      <c r="AF198" s="503">
        <v>0.3846</v>
      </c>
    </row>
    <row r="199" spans="1:32" x14ac:dyDescent="0.2">
      <c r="A199" s="3" t="s">
        <v>37</v>
      </c>
      <c r="B199" s="260">
        <v>4.9000000000000002E-2</v>
      </c>
      <c r="C199" s="254">
        <v>0.2681</v>
      </c>
      <c r="D199" s="254">
        <v>0.30080000000000001</v>
      </c>
      <c r="E199" s="268">
        <v>0.29099999999999998</v>
      </c>
      <c r="F199" s="441">
        <v>0.20710000000000001</v>
      </c>
      <c r="G199" s="260">
        <v>0.2626</v>
      </c>
      <c r="H199" s="254">
        <v>0.19070000000000001</v>
      </c>
      <c r="I199" s="254">
        <v>0.1482</v>
      </c>
      <c r="J199" s="268">
        <v>0.17249999999999999</v>
      </c>
      <c r="K199" s="441">
        <v>0.19650000000000001</v>
      </c>
      <c r="L199" s="260">
        <v>0.32629999999999998</v>
      </c>
      <c r="M199" s="254">
        <v>0.1983</v>
      </c>
      <c r="N199" s="254">
        <v>0.12909999999999999</v>
      </c>
      <c r="O199" s="268">
        <v>0.20749999999999999</v>
      </c>
      <c r="P199" s="261">
        <v>0.2223</v>
      </c>
      <c r="Q199" s="260">
        <v>0.1424</v>
      </c>
      <c r="R199" s="254">
        <v>0.20610000000000001</v>
      </c>
      <c r="S199" s="254">
        <v>0.23769999999999999</v>
      </c>
      <c r="T199" s="268">
        <v>0.22450000000000001</v>
      </c>
      <c r="U199" s="261">
        <v>0.19620000000000001</v>
      </c>
      <c r="V199" s="260">
        <v>0.18629999999999999</v>
      </c>
      <c r="W199" s="254">
        <v>0.17469999999999999</v>
      </c>
      <c r="X199" s="254">
        <v>0.15759999999999999</v>
      </c>
      <c r="Y199" s="268">
        <v>0.1651</v>
      </c>
      <c r="Z199" s="261">
        <v>0.17219999999999999</v>
      </c>
      <c r="AA199" s="260">
        <v>0.25669999999999998</v>
      </c>
      <c r="AB199" s="254">
        <v>0.27629999999999999</v>
      </c>
      <c r="AC199" s="254">
        <v>0.22209999999999999</v>
      </c>
      <c r="AD199" s="268">
        <v>0.32019999999999998</v>
      </c>
      <c r="AE199" s="441">
        <v>0.26729999999999998</v>
      </c>
      <c r="AF199" s="503">
        <v>0.19750000000000001</v>
      </c>
    </row>
    <row r="200" spans="1:32" ht="6" customHeight="1" thickBot="1" x14ac:dyDescent="0.25">
      <c r="A200" s="131"/>
      <c r="B200" s="18"/>
      <c r="C200" s="19"/>
      <c r="D200" s="19"/>
      <c r="E200" s="116"/>
      <c r="F200" s="450"/>
      <c r="G200" s="18"/>
      <c r="H200" s="370"/>
      <c r="I200" s="370"/>
      <c r="J200" s="432"/>
      <c r="K200" s="448"/>
      <c r="L200" s="18"/>
      <c r="M200" s="19"/>
      <c r="N200" s="19"/>
      <c r="O200" s="116"/>
      <c r="P200" s="92"/>
      <c r="Q200" s="18"/>
      <c r="R200" s="19"/>
      <c r="S200" s="19"/>
      <c r="T200" s="116"/>
      <c r="U200" s="92"/>
      <c r="V200" s="18"/>
      <c r="W200" s="19"/>
      <c r="X200" s="19"/>
      <c r="Y200" s="116"/>
      <c r="Z200" s="92"/>
      <c r="AA200" s="18"/>
      <c r="AB200" s="19"/>
      <c r="AC200" s="19"/>
      <c r="AD200" s="116"/>
      <c r="AE200" s="450"/>
      <c r="AF200" s="511"/>
    </row>
    <row r="201" spans="1:32" x14ac:dyDescent="0.2">
      <c r="A201" s="1"/>
    </row>
    <row r="202" spans="1:32" x14ac:dyDescent="0.2">
      <c r="A202" s="762" t="s">
        <v>209</v>
      </c>
      <c r="B202" s="762"/>
      <c r="C202" s="762"/>
      <c r="D202" s="762"/>
      <c r="E202" s="762"/>
      <c r="F202" s="762"/>
      <c r="G202" s="762"/>
      <c r="H202" s="762"/>
      <c r="I202" s="762"/>
      <c r="J202" s="762"/>
      <c r="K202" s="762"/>
      <c r="L202" s="762"/>
      <c r="M202" s="762"/>
      <c r="N202" s="762"/>
      <c r="O202" s="762"/>
      <c r="P202" s="762"/>
      <c r="Q202" s="762"/>
      <c r="R202" s="762"/>
      <c r="S202" s="762"/>
      <c r="T202" s="762"/>
      <c r="U202" s="762"/>
      <c r="V202" s="762"/>
      <c r="W202" s="762"/>
      <c r="X202" s="762"/>
      <c r="Y202" s="762"/>
      <c r="Z202" s="762"/>
      <c r="AA202" s="762"/>
      <c r="AB202" s="762"/>
      <c r="AC202" s="762"/>
      <c r="AD202" s="762"/>
      <c r="AE202" s="762"/>
      <c r="AF202" s="762"/>
    </row>
    <row r="203" spans="1:32" x14ac:dyDescent="0.2">
      <c r="A203" s="455"/>
      <c r="B203" s="420"/>
      <c r="C203" s="420"/>
      <c r="D203" s="420"/>
      <c r="E203" s="420"/>
      <c r="F203" s="420"/>
      <c r="G203" s="420"/>
      <c r="H203" s="420"/>
      <c r="I203" s="420"/>
      <c r="J203" s="420"/>
      <c r="K203" s="420"/>
      <c r="L203" s="420"/>
      <c r="M203" s="420"/>
      <c r="N203" s="420"/>
      <c r="O203" s="420"/>
      <c r="P203" s="420"/>
      <c r="Q203" s="420"/>
      <c r="R203" s="420"/>
      <c r="S203" s="420"/>
      <c r="T203" s="420"/>
      <c r="U203" s="420"/>
      <c r="V203" s="420"/>
      <c r="W203" s="420"/>
      <c r="X203" s="420"/>
      <c r="Y203" s="420"/>
      <c r="Z203" s="420"/>
      <c r="AA203" s="420"/>
      <c r="AB203" s="420"/>
      <c r="AC203" s="420"/>
      <c r="AD203" s="420"/>
      <c r="AE203" s="420"/>
      <c r="AF203" s="420"/>
    </row>
    <row r="204" spans="1:32" ht="14.25" customHeight="1" x14ac:dyDescent="0.2">
      <c r="A204" s="763" t="s">
        <v>171</v>
      </c>
      <c r="B204" s="763"/>
      <c r="C204" s="763"/>
      <c r="D204" s="763"/>
      <c r="E204" s="763"/>
      <c r="F204" s="763"/>
      <c r="G204" s="763"/>
      <c r="H204" s="763"/>
      <c r="I204" s="763"/>
      <c r="J204" s="763"/>
      <c r="K204" s="763"/>
      <c r="L204" s="763"/>
      <c r="M204" s="763"/>
      <c r="N204" s="763"/>
      <c r="O204" s="763"/>
      <c r="P204" s="763"/>
      <c r="Q204" s="763"/>
      <c r="R204" s="763"/>
      <c r="S204" s="763"/>
      <c r="T204" s="763"/>
      <c r="U204" s="763"/>
      <c r="V204" s="763"/>
      <c r="W204" s="763"/>
      <c r="X204" s="763"/>
      <c r="Y204" s="763"/>
      <c r="Z204" s="763"/>
      <c r="AA204" s="763"/>
      <c r="AB204" s="763"/>
      <c r="AC204" s="763"/>
      <c r="AD204" s="763"/>
      <c r="AE204" s="763"/>
      <c r="AF204" s="763"/>
    </row>
    <row r="205" spans="1:32" ht="12.75" customHeight="1" x14ac:dyDescent="0.2">
      <c r="A205" s="58"/>
      <c r="AF205" s="152" t="s">
        <v>96</v>
      </c>
    </row>
  </sheetData>
  <mergeCells count="41">
    <mergeCell ref="A204:AF204"/>
    <mergeCell ref="A136:AF136"/>
    <mergeCell ref="A137:AF137"/>
    <mergeCell ref="A202:AF202"/>
    <mergeCell ref="A124:AF124"/>
    <mergeCell ref="A125:AF125"/>
    <mergeCell ref="A126:AF126"/>
    <mergeCell ref="A127:AF127"/>
    <mergeCell ref="A128:AF128"/>
    <mergeCell ref="Q139:U139"/>
    <mergeCell ref="L139:P139"/>
    <mergeCell ref="G139:K139"/>
    <mergeCell ref="B139:F139"/>
    <mergeCell ref="V139:Z139"/>
    <mergeCell ref="AA139:AE139"/>
    <mergeCell ref="A129:AF129"/>
    <mergeCell ref="A130:AF130"/>
    <mergeCell ref="A132:AF132"/>
    <mergeCell ref="A134:AF134"/>
    <mergeCell ref="A135:AF135"/>
    <mergeCell ref="AA6:AE6"/>
    <mergeCell ref="A71:AF71"/>
    <mergeCell ref="A72:AF72"/>
    <mergeCell ref="A73:AF73"/>
    <mergeCell ref="A74:AF74"/>
    <mergeCell ref="A123:AF123"/>
    <mergeCell ref="G76:K76"/>
    <mergeCell ref="B76:F76"/>
    <mergeCell ref="Q76:U76"/>
    <mergeCell ref="L76:P76"/>
    <mergeCell ref="AA76:AE76"/>
    <mergeCell ref="V76:Z76"/>
    <mergeCell ref="A1:AF1"/>
    <mergeCell ref="A2:AF2"/>
    <mergeCell ref="A3:AF3"/>
    <mergeCell ref="A4:AF4"/>
    <mergeCell ref="Q6:U6"/>
    <mergeCell ref="V6:Z6"/>
    <mergeCell ref="L6:P6"/>
    <mergeCell ref="B6:F6"/>
    <mergeCell ref="G6:K6"/>
  </mergeCells>
  <printOptions horizontalCentered="1"/>
  <pageMargins left="0.15" right="0.15" top="0.25" bottom="0.25" header="0.3" footer="0.3"/>
  <pageSetup paperSize="5" scale="43" fitToWidth="4" fitToHeight="4" orientation="landscape" r:id="rId1"/>
  <headerFooter alignWithMargins="0"/>
  <rowBreaks count="2" manualBreakCount="2">
    <brk id="70" max="36" man="1"/>
    <brk id="133" max="3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R172"/>
  <sheetViews>
    <sheetView view="pageBreakPreview" zoomScale="90" zoomScaleNormal="90" zoomScaleSheetLayoutView="90" workbookViewId="0">
      <selection sqref="A1:AR1"/>
    </sheetView>
  </sheetViews>
  <sheetFormatPr defaultColWidth="9.140625" defaultRowHeight="12.75" x14ac:dyDescent="0.2"/>
  <cols>
    <col min="1" max="1" width="3.7109375" customWidth="1"/>
    <col min="2" max="2" width="50.7109375" customWidth="1"/>
    <col min="3" max="3" width="1.7109375" customWidth="1"/>
    <col min="4" max="4" width="15.7109375" customWidth="1"/>
    <col min="5" max="5" width="1.7109375" customWidth="1"/>
    <col min="6" max="6" width="15.7109375" customWidth="1"/>
    <col min="7" max="7" width="1.7109375" customWidth="1"/>
    <col min="8" max="8" width="15.7109375" customWidth="1"/>
    <col min="9" max="9" width="1.7109375" customWidth="1"/>
    <col min="10" max="10" width="15.7109375" customWidth="1"/>
    <col min="11" max="11" width="1.7109375" customWidth="1"/>
    <col min="12" max="12" width="15.7109375" customWidth="1"/>
    <col min="13" max="13" width="1.7109375" customWidth="1"/>
    <col min="14" max="14" width="15.7109375" customWidth="1"/>
    <col min="15" max="15" width="1.7109375" customWidth="1"/>
    <col min="16" max="16" width="15.7109375" customWidth="1"/>
    <col min="17" max="17" width="1.7109375" customWidth="1"/>
    <col min="18" max="18" width="15.7109375" customWidth="1"/>
    <col min="19" max="19" width="1.7109375" customWidth="1"/>
    <col min="20" max="20" width="15.7109375" customWidth="1"/>
    <col min="21" max="21" width="1.7109375" customWidth="1"/>
    <col min="22" max="22" width="15.7109375" customWidth="1"/>
    <col min="23" max="23" width="1.7109375" customWidth="1"/>
    <col min="24" max="24" width="15.7109375" customWidth="1"/>
    <col min="25" max="25" width="1.7109375" customWidth="1"/>
    <col min="26" max="26" width="15.7109375" customWidth="1"/>
    <col min="27" max="27" width="1.7109375" customWidth="1"/>
    <col min="28" max="28" width="15.85546875" customWidth="1"/>
    <col min="29" max="29" width="1.7109375" customWidth="1"/>
    <col min="30" max="30" width="15.42578125" customWidth="1"/>
    <col min="31" max="31" width="1.7109375" customWidth="1"/>
    <col min="32" max="32" width="15.5703125" customWidth="1"/>
    <col min="33" max="33" width="1.7109375" customWidth="1"/>
    <col min="34" max="34" width="15.7109375" customWidth="1"/>
    <col min="35" max="35" width="1.7109375" customWidth="1"/>
    <col min="36" max="36" width="15.7109375" customWidth="1"/>
    <col min="37" max="37" width="1.7109375" customWidth="1"/>
    <col min="38" max="38" width="15.7109375" customWidth="1"/>
    <col min="39" max="39" width="1.7109375" customWidth="1"/>
    <col min="40" max="40" width="15.7109375" customWidth="1"/>
    <col min="41" max="41" width="1.7109375" customWidth="1"/>
    <col min="42" max="42" width="15.7109375" customWidth="1"/>
    <col min="43" max="43" width="1.7109375" customWidth="1"/>
    <col min="44" max="44" width="15.7109375" customWidth="1"/>
  </cols>
  <sheetData>
    <row r="1" spans="1:44" s="35" customFormat="1" ht="18" customHeight="1" x14ac:dyDescent="0.25">
      <c r="A1" s="760" t="s">
        <v>0</v>
      </c>
      <c r="B1" s="760"/>
      <c r="C1" s="760"/>
      <c r="D1" s="760"/>
      <c r="E1" s="760"/>
      <c r="F1" s="760"/>
      <c r="G1" s="760"/>
      <c r="H1" s="760"/>
      <c r="I1" s="760"/>
      <c r="J1" s="760"/>
      <c r="K1" s="760"/>
      <c r="L1" s="760"/>
      <c r="M1" s="760"/>
      <c r="N1" s="760"/>
      <c r="O1" s="760"/>
      <c r="P1" s="760"/>
      <c r="Q1" s="760"/>
      <c r="R1" s="760"/>
      <c r="S1" s="760"/>
      <c r="T1" s="760"/>
      <c r="U1" s="760"/>
      <c r="V1" s="760"/>
      <c r="W1" s="760"/>
      <c r="X1" s="760"/>
      <c r="Y1" s="760"/>
      <c r="Z1" s="760"/>
      <c r="AA1" s="760"/>
      <c r="AB1" s="760"/>
      <c r="AC1" s="760"/>
      <c r="AD1" s="760"/>
      <c r="AE1" s="760"/>
      <c r="AF1" s="760"/>
      <c r="AG1" s="760"/>
      <c r="AH1" s="760"/>
      <c r="AI1" s="760"/>
      <c r="AJ1" s="760"/>
      <c r="AK1" s="760"/>
      <c r="AL1" s="760"/>
      <c r="AM1" s="760"/>
      <c r="AN1" s="760"/>
      <c r="AO1" s="760"/>
      <c r="AP1" s="760"/>
      <c r="AQ1" s="760"/>
      <c r="AR1" s="760"/>
    </row>
    <row r="2" spans="1:44" s="35" customFormat="1" ht="18" customHeight="1" x14ac:dyDescent="0.25">
      <c r="A2" s="760" t="s">
        <v>156</v>
      </c>
      <c r="B2" s="760"/>
      <c r="C2" s="760"/>
      <c r="D2" s="760"/>
      <c r="E2" s="760"/>
      <c r="F2" s="760"/>
      <c r="G2" s="760"/>
      <c r="H2" s="760"/>
      <c r="I2" s="760"/>
      <c r="J2" s="760"/>
      <c r="K2" s="760"/>
      <c r="L2" s="760"/>
      <c r="M2" s="760"/>
      <c r="N2" s="760"/>
      <c r="O2" s="760"/>
      <c r="P2" s="760"/>
      <c r="Q2" s="760"/>
      <c r="R2" s="760"/>
      <c r="S2" s="760"/>
      <c r="T2" s="760"/>
      <c r="U2" s="760"/>
      <c r="V2" s="760"/>
      <c r="W2" s="760"/>
      <c r="X2" s="760"/>
      <c r="Y2" s="760"/>
      <c r="Z2" s="760"/>
      <c r="AA2" s="760"/>
      <c r="AB2" s="760"/>
      <c r="AC2" s="760"/>
      <c r="AD2" s="760"/>
      <c r="AE2" s="760"/>
      <c r="AF2" s="760"/>
      <c r="AG2" s="760"/>
      <c r="AH2" s="760"/>
      <c r="AI2" s="760"/>
      <c r="AJ2" s="760"/>
      <c r="AK2" s="760"/>
      <c r="AL2" s="760"/>
      <c r="AM2" s="760"/>
      <c r="AN2" s="760"/>
      <c r="AO2" s="760"/>
      <c r="AP2" s="760"/>
      <c r="AQ2" s="760"/>
      <c r="AR2" s="760"/>
    </row>
    <row r="3" spans="1:44" s="35" customFormat="1" ht="18" customHeight="1" x14ac:dyDescent="0.25">
      <c r="A3" s="760" t="s">
        <v>157</v>
      </c>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c r="AG3" s="760"/>
      <c r="AH3" s="760"/>
      <c r="AI3" s="760"/>
      <c r="AJ3" s="760"/>
      <c r="AK3" s="760"/>
      <c r="AL3" s="760"/>
      <c r="AM3" s="760"/>
      <c r="AN3" s="760"/>
      <c r="AO3" s="760"/>
      <c r="AP3" s="760"/>
      <c r="AQ3" s="760"/>
      <c r="AR3" s="760"/>
    </row>
    <row r="4" spans="1:44" s="35" customFormat="1" ht="18" customHeight="1" x14ac:dyDescent="0.25">
      <c r="A4" s="760" t="s">
        <v>240</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row>
    <row r="5" spans="1:44" ht="13.9" customHeight="1" x14ac:dyDescent="0.2">
      <c r="A5" s="761" t="s">
        <v>145</v>
      </c>
      <c r="B5" s="761"/>
      <c r="C5" s="761"/>
      <c r="D5" s="761"/>
      <c r="E5" s="761"/>
      <c r="F5" s="761"/>
      <c r="G5" s="761"/>
      <c r="H5" s="761"/>
      <c r="I5" s="761"/>
      <c r="J5" s="761"/>
      <c r="K5" s="761"/>
      <c r="L5" s="761"/>
      <c r="M5" s="761"/>
      <c r="N5" s="761"/>
      <c r="O5" s="761"/>
      <c r="P5" s="761"/>
      <c r="Q5" s="761"/>
      <c r="R5" s="761"/>
      <c r="S5" s="761"/>
      <c r="T5" s="761"/>
      <c r="U5" s="761"/>
      <c r="V5" s="761"/>
      <c r="W5" s="761"/>
      <c r="X5" s="761"/>
      <c r="Y5" s="761"/>
      <c r="Z5" s="761"/>
      <c r="AA5" s="761"/>
      <c r="AB5" s="761"/>
      <c r="AC5" s="761"/>
      <c r="AD5" s="761"/>
      <c r="AE5" s="761"/>
      <c r="AF5" s="761"/>
      <c r="AG5" s="761"/>
      <c r="AH5" s="761"/>
      <c r="AI5" s="761"/>
      <c r="AJ5" s="761"/>
      <c r="AK5" s="761"/>
      <c r="AL5" s="761"/>
      <c r="AM5" s="761"/>
      <c r="AN5" s="761"/>
      <c r="AO5" s="761"/>
      <c r="AP5" s="761"/>
      <c r="AQ5" s="761"/>
      <c r="AR5" s="761"/>
    </row>
    <row r="6" spans="1:44" ht="5.0999999999999996" customHeight="1" thickBot="1" x14ac:dyDescent="0.25">
      <c r="A6" s="1"/>
      <c r="B6" s="26"/>
    </row>
    <row r="7" spans="1:44" x14ac:dyDescent="0.2">
      <c r="A7" s="1"/>
      <c r="B7" s="26"/>
      <c r="D7" s="789">
        <v>2020</v>
      </c>
      <c r="E7" s="790"/>
      <c r="F7" s="790"/>
      <c r="G7" s="790"/>
      <c r="H7" s="791"/>
      <c r="J7" s="789">
        <v>2021</v>
      </c>
      <c r="K7" s="790"/>
      <c r="L7" s="790"/>
      <c r="M7" s="790"/>
      <c r="N7" s="791"/>
      <c r="P7" s="789">
        <v>2022</v>
      </c>
      <c r="Q7" s="790"/>
      <c r="R7" s="790"/>
      <c r="S7" s="790"/>
      <c r="T7" s="791"/>
      <c r="V7" s="789">
        <v>2023</v>
      </c>
      <c r="W7" s="790"/>
      <c r="X7" s="790"/>
      <c r="Y7" s="790"/>
      <c r="Z7" s="791"/>
      <c r="AB7" s="789">
        <v>2024</v>
      </c>
      <c r="AC7" s="790"/>
      <c r="AD7" s="790"/>
      <c r="AE7" s="790"/>
      <c r="AF7" s="791"/>
      <c r="AH7" s="789">
        <v>2025</v>
      </c>
      <c r="AI7" s="790"/>
      <c r="AJ7" s="790"/>
      <c r="AK7" s="790"/>
      <c r="AL7" s="791"/>
      <c r="AN7" s="794">
        <v>2026</v>
      </c>
      <c r="AO7" s="795"/>
      <c r="AP7" s="795"/>
      <c r="AQ7" s="795"/>
      <c r="AR7" s="796"/>
    </row>
    <row r="8" spans="1:44" x14ac:dyDescent="0.2">
      <c r="A8" s="27"/>
      <c r="B8" s="1"/>
      <c r="D8" s="373"/>
      <c r="E8" s="374"/>
      <c r="F8" s="28"/>
      <c r="G8" s="374"/>
      <c r="H8" s="375" t="s">
        <v>97</v>
      </c>
      <c r="J8" s="373"/>
      <c r="K8" s="374"/>
      <c r="L8" s="28"/>
      <c r="M8" s="374"/>
      <c r="N8" s="375" t="s">
        <v>97</v>
      </c>
      <c r="P8" s="373"/>
      <c r="Q8" s="374"/>
      <c r="R8" s="28"/>
      <c r="S8" s="374"/>
      <c r="T8" s="375" t="s">
        <v>97</v>
      </c>
      <c r="V8" s="373"/>
      <c r="W8" s="374"/>
      <c r="X8" s="28"/>
      <c r="Y8" s="374"/>
      <c r="Z8" s="375" t="s">
        <v>97</v>
      </c>
      <c r="AB8" s="373"/>
      <c r="AC8" s="374"/>
      <c r="AD8" s="28"/>
      <c r="AE8" s="374"/>
      <c r="AF8" s="375" t="s">
        <v>97</v>
      </c>
      <c r="AH8" s="373"/>
      <c r="AI8" s="374"/>
      <c r="AJ8" s="28"/>
      <c r="AK8" s="374"/>
      <c r="AL8" s="375" t="s">
        <v>97</v>
      </c>
      <c r="AN8" s="456"/>
      <c r="AO8" s="734"/>
      <c r="AP8" s="735"/>
      <c r="AQ8" s="734"/>
      <c r="AR8" s="457" t="s">
        <v>97</v>
      </c>
    </row>
    <row r="9" spans="1:44" x14ac:dyDescent="0.2">
      <c r="A9" s="27"/>
      <c r="B9" s="1"/>
      <c r="D9" s="373"/>
      <c r="E9" s="374"/>
      <c r="F9" s="28" t="s">
        <v>185</v>
      </c>
      <c r="G9" s="374"/>
      <c r="H9" s="376" t="s">
        <v>49</v>
      </c>
      <c r="J9" s="373"/>
      <c r="K9" s="374"/>
      <c r="L9" s="28" t="s">
        <v>185</v>
      </c>
      <c r="M9" s="374"/>
      <c r="N9" s="376" t="s">
        <v>49</v>
      </c>
      <c r="P9" s="373"/>
      <c r="Q9" s="374"/>
      <c r="R9" s="28" t="s">
        <v>185</v>
      </c>
      <c r="S9" s="374"/>
      <c r="T9" s="376" t="s">
        <v>49</v>
      </c>
      <c r="V9" s="373"/>
      <c r="W9" s="374"/>
      <c r="X9" s="28" t="s">
        <v>185</v>
      </c>
      <c r="Y9" s="374"/>
      <c r="Z9" s="376" t="s">
        <v>49</v>
      </c>
      <c r="AB9" s="373"/>
      <c r="AC9" s="374"/>
      <c r="AD9" s="28" t="s">
        <v>185</v>
      </c>
      <c r="AE9" s="374"/>
      <c r="AF9" s="376" t="s">
        <v>49</v>
      </c>
      <c r="AH9" s="373"/>
      <c r="AI9" s="374"/>
      <c r="AJ9" s="28" t="s">
        <v>185</v>
      </c>
      <c r="AK9" s="374"/>
      <c r="AL9" s="376" t="s">
        <v>49</v>
      </c>
      <c r="AN9" s="456"/>
      <c r="AO9" s="734"/>
      <c r="AP9" s="735" t="s">
        <v>185</v>
      </c>
      <c r="AQ9" s="734"/>
      <c r="AR9" s="458" t="s">
        <v>49</v>
      </c>
    </row>
    <row r="10" spans="1:44" x14ac:dyDescent="0.2">
      <c r="A10" s="27"/>
      <c r="B10" s="1"/>
      <c r="D10" s="373" t="s">
        <v>46</v>
      </c>
      <c r="E10" s="374"/>
      <c r="F10" s="28" t="s">
        <v>186</v>
      </c>
      <c r="G10" s="374"/>
      <c r="H10" s="376" t="s">
        <v>98</v>
      </c>
      <c r="J10" s="373" t="s">
        <v>46</v>
      </c>
      <c r="K10" s="374"/>
      <c r="L10" s="28" t="s">
        <v>186</v>
      </c>
      <c r="M10" s="374"/>
      <c r="N10" s="376" t="s">
        <v>98</v>
      </c>
      <c r="P10" s="373" t="s">
        <v>46</v>
      </c>
      <c r="Q10" s="374"/>
      <c r="R10" s="28" t="s">
        <v>186</v>
      </c>
      <c r="S10" s="374"/>
      <c r="T10" s="376" t="s">
        <v>98</v>
      </c>
      <c r="V10" s="373" t="s">
        <v>46</v>
      </c>
      <c r="W10" s="374"/>
      <c r="X10" s="28" t="s">
        <v>186</v>
      </c>
      <c r="Y10" s="374"/>
      <c r="Z10" s="376" t="s">
        <v>98</v>
      </c>
      <c r="AB10" s="373" t="s">
        <v>46</v>
      </c>
      <c r="AC10" s="374"/>
      <c r="AD10" s="28" t="s">
        <v>186</v>
      </c>
      <c r="AE10" s="374"/>
      <c r="AF10" s="376" t="s">
        <v>98</v>
      </c>
      <c r="AH10" s="373" t="s">
        <v>46</v>
      </c>
      <c r="AI10" s="374"/>
      <c r="AJ10" s="28" t="s">
        <v>186</v>
      </c>
      <c r="AK10" s="374"/>
      <c r="AL10" s="376" t="s">
        <v>98</v>
      </c>
      <c r="AN10" s="456" t="s">
        <v>46</v>
      </c>
      <c r="AO10" s="734"/>
      <c r="AP10" s="735" t="s">
        <v>186</v>
      </c>
      <c r="AQ10" s="734"/>
      <c r="AR10" s="458" t="s">
        <v>98</v>
      </c>
    </row>
    <row r="11" spans="1:44" x14ac:dyDescent="0.2">
      <c r="B11" s="1"/>
      <c r="D11" s="373" t="s">
        <v>47</v>
      </c>
      <c r="E11" s="374"/>
      <c r="F11" s="374" t="s">
        <v>48</v>
      </c>
      <c r="G11" s="374"/>
      <c r="H11" s="376" t="s">
        <v>99</v>
      </c>
      <c r="J11" s="373" t="s">
        <v>47</v>
      </c>
      <c r="K11" s="374"/>
      <c r="L11" s="374" t="s">
        <v>48</v>
      </c>
      <c r="M11" s="374"/>
      <c r="N11" s="376" t="s">
        <v>99</v>
      </c>
      <c r="P11" s="373" t="s">
        <v>47</v>
      </c>
      <c r="Q11" s="374"/>
      <c r="R11" s="374" t="s">
        <v>48</v>
      </c>
      <c r="S11" s="374"/>
      <c r="T11" s="376" t="s">
        <v>99</v>
      </c>
      <c r="V11" s="373" t="s">
        <v>47</v>
      </c>
      <c r="W11" s="374"/>
      <c r="X11" s="374" t="s">
        <v>48</v>
      </c>
      <c r="Y11" s="374"/>
      <c r="Z11" s="376" t="s">
        <v>99</v>
      </c>
      <c r="AB11" s="373" t="s">
        <v>47</v>
      </c>
      <c r="AC11" s="374"/>
      <c r="AD11" s="374" t="s">
        <v>48</v>
      </c>
      <c r="AE11" s="374"/>
      <c r="AF11" s="376" t="s">
        <v>99</v>
      </c>
      <c r="AH11" s="373" t="s">
        <v>47</v>
      </c>
      <c r="AI11" s="374"/>
      <c r="AJ11" s="374" t="s">
        <v>48</v>
      </c>
      <c r="AK11" s="374"/>
      <c r="AL11" s="376" t="s">
        <v>99</v>
      </c>
      <c r="AN11" s="456" t="s">
        <v>47</v>
      </c>
      <c r="AO11" s="734"/>
      <c r="AP11" s="734" t="s">
        <v>48</v>
      </c>
      <c r="AQ11" s="734"/>
      <c r="AR11" s="458" t="s">
        <v>99</v>
      </c>
    </row>
    <row r="12" spans="1:44" ht="13.5" thickBot="1" x14ac:dyDescent="0.25">
      <c r="A12" s="1"/>
      <c r="B12" s="1"/>
      <c r="D12" s="377" t="s">
        <v>49</v>
      </c>
      <c r="E12" s="374"/>
      <c r="F12" s="378" t="s">
        <v>187</v>
      </c>
      <c r="G12" s="374"/>
      <c r="H12" s="379" t="s">
        <v>100</v>
      </c>
      <c r="J12" s="377" t="s">
        <v>49</v>
      </c>
      <c r="K12" s="374"/>
      <c r="L12" s="378" t="s">
        <v>187</v>
      </c>
      <c r="M12" s="374"/>
      <c r="N12" s="379" t="s">
        <v>100</v>
      </c>
      <c r="P12" s="377" t="s">
        <v>49</v>
      </c>
      <c r="Q12" s="374"/>
      <c r="R12" s="378" t="s">
        <v>187</v>
      </c>
      <c r="S12" s="374"/>
      <c r="T12" s="379" t="s">
        <v>100</v>
      </c>
      <c r="V12" s="377" t="s">
        <v>49</v>
      </c>
      <c r="W12" s="374"/>
      <c r="X12" s="378" t="s">
        <v>187</v>
      </c>
      <c r="Y12" s="374"/>
      <c r="Z12" s="379" t="s">
        <v>100</v>
      </c>
      <c r="AB12" s="377" t="s">
        <v>49</v>
      </c>
      <c r="AC12" s="374"/>
      <c r="AD12" s="378" t="s">
        <v>187</v>
      </c>
      <c r="AE12" s="374"/>
      <c r="AF12" s="379" t="s">
        <v>100</v>
      </c>
      <c r="AH12" s="377" t="s">
        <v>49</v>
      </c>
      <c r="AI12" s="374"/>
      <c r="AJ12" s="378" t="s">
        <v>187</v>
      </c>
      <c r="AK12" s="374"/>
      <c r="AL12" s="379" t="s">
        <v>100</v>
      </c>
      <c r="AN12" s="459" t="s">
        <v>49</v>
      </c>
      <c r="AO12" s="734"/>
      <c r="AP12" s="460" t="s">
        <v>187</v>
      </c>
      <c r="AQ12" s="734"/>
      <c r="AR12" s="461" t="s">
        <v>100</v>
      </c>
    </row>
    <row r="13" spans="1:44" ht="12.75" customHeight="1" thickBot="1" x14ac:dyDescent="0.25">
      <c r="A13" s="49" t="s">
        <v>52</v>
      </c>
      <c r="B13" s="50"/>
      <c r="D13" s="380"/>
      <c r="E13" s="381"/>
      <c r="F13" s="382"/>
      <c r="G13" s="381"/>
      <c r="H13" s="383"/>
      <c r="J13" s="380"/>
      <c r="K13" s="381"/>
      <c r="L13" s="382"/>
      <c r="M13" s="381"/>
      <c r="N13" s="383"/>
      <c r="P13" s="380"/>
      <c r="Q13" s="381"/>
      <c r="R13" s="382"/>
      <c r="S13" s="381"/>
      <c r="T13" s="383"/>
      <c r="V13" s="380"/>
      <c r="W13" s="381"/>
      <c r="X13" s="382"/>
      <c r="Y13" s="381"/>
      <c r="Z13" s="383"/>
      <c r="AB13" s="380"/>
      <c r="AC13" s="381"/>
      <c r="AD13" s="382"/>
      <c r="AE13" s="381"/>
      <c r="AF13" s="383"/>
      <c r="AH13" s="380"/>
      <c r="AI13" s="381"/>
      <c r="AJ13" s="382"/>
      <c r="AK13" s="381"/>
      <c r="AL13" s="383"/>
      <c r="AN13" s="380"/>
      <c r="AO13" s="381"/>
      <c r="AP13" s="382"/>
      <c r="AQ13" s="381"/>
      <c r="AR13" s="383"/>
    </row>
    <row r="14" spans="1:44" ht="12.75" customHeight="1" x14ac:dyDescent="0.2">
      <c r="A14" s="38" t="s">
        <v>51</v>
      </c>
      <c r="C14" s="589"/>
      <c r="D14" s="588">
        <v>-51.8</v>
      </c>
      <c r="E14" s="589"/>
      <c r="F14" s="590">
        <v>13</v>
      </c>
      <c r="G14" s="589"/>
      <c r="H14" s="591">
        <v>-38.799999999999997</v>
      </c>
      <c r="I14" s="589"/>
      <c r="J14" s="588">
        <v>-49.2</v>
      </c>
      <c r="K14" s="589"/>
      <c r="L14" s="590">
        <v>12.3</v>
      </c>
      <c r="M14" s="589"/>
      <c r="N14" s="591">
        <v>-36.900000000000006</v>
      </c>
      <c r="O14" s="589"/>
      <c r="P14" s="588">
        <v>-64.5</v>
      </c>
      <c r="Q14" s="589"/>
      <c r="R14" s="590">
        <v>16.8</v>
      </c>
      <c r="S14" s="589"/>
      <c r="T14" s="591">
        <v>-47.7</v>
      </c>
      <c r="U14" s="589"/>
      <c r="V14" s="588">
        <v>-68.7</v>
      </c>
      <c r="W14" s="589"/>
      <c r="X14" s="590">
        <v>17.899999999999999</v>
      </c>
      <c r="Y14" s="589"/>
      <c r="Z14" s="591">
        <v>-50.800000000000004</v>
      </c>
      <c r="AA14" s="589"/>
      <c r="AB14" s="588">
        <v>-93.1</v>
      </c>
      <c r="AC14" s="589"/>
      <c r="AD14" s="590">
        <v>24.2</v>
      </c>
      <c r="AE14" s="589"/>
      <c r="AF14" s="591">
        <v>-68.899999999999991</v>
      </c>
      <c r="AG14" s="589"/>
      <c r="AH14" s="588">
        <v>-159</v>
      </c>
      <c r="AI14" s="589"/>
      <c r="AJ14" s="590">
        <v>42</v>
      </c>
      <c r="AK14" s="589"/>
      <c r="AL14" s="591">
        <v>-117</v>
      </c>
      <c r="AM14" s="589"/>
      <c r="AN14" s="588">
        <v>-158</v>
      </c>
      <c r="AO14" s="589"/>
      <c r="AP14" s="590">
        <v>41</v>
      </c>
      <c r="AQ14" s="589"/>
      <c r="AR14" s="591">
        <v>-117</v>
      </c>
    </row>
    <row r="15" spans="1:44" ht="12.75" customHeight="1" x14ac:dyDescent="0.2">
      <c r="A15" s="38" t="s">
        <v>90</v>
      </c>
      <c r="C15" s="478"/>
      <c r="D15" s="528">
        <v>-23.9</v>
      </c>
      <c r="E15" s="592"/>
      <c r="F15" s="478">
        <v>76.400000000000006</v>
      </c>
      <c r="G15" s="478"/>
      <c r="H15" s="484">
        <v>52.500000000000007</v>
      </c>
      <c r="I15" s="478"/>
      <c r="J15" s="528">
        <v>-29</v>
      </c>
      <c r="K15" s="592"/>
      <c r="L15" s="478">
        <v>62.4</v>
      </c>
      <c r="M15" s="478"/>
      <c r="N15" s="484">
        <v>33.4</v>
      </c>
      <c r="O15" s="478"/>
      <c r="P15" s="528">
        <v>-2.7</v>
      </c>
      <c r="Q15" s="592"/>
      <c r="R15" s="478">
        <v>0.7</v>
      </c>
      <c r="S15" s="478"/>
      <c r="T15" s="484">
        <v>-2</v>
      </c>
      <c r="U15" s="478"/>
      <c r="V15" s="528">
        <v>-2.2000000000000002</v>
      </c>
      <c r="W15" s="592"/>
      <c r="X15" s="478">
        <v>0.6</v>
      </c>
      <c r="Y15" s="478"/>
      <c r="Z15" s="484">
        <v>-1.6</v>
      </c>
      <c r="AB15" s="528">
        <v>-1.9</v>
      </c>
      <c r="AC15" s="592"/>
      <c r="AD15" s="478">
        <v>0.5</v>
      </c>
      <c r="AE15" s="478"/>
      <c r="AF15" s="484">
        <v>-1.4</v>
      </c>
      <c r="AG15" s="478"/>
      <c r="AH15" s="528">
        <v>-2</v>
      </c>
      <c r="AI15" s="592"/>
      <c r="AJ15" s="478">
        <v>1</v>
      </c>
      <c r="AK15" s="478"/>
      <c r="AL15" s="484">
        <v>-1</v>
      </c>
      <c r="AM15" s="478"/>
      <c r="AN15" s="528">
        <v>-7</v>
      </c>
      <c r="AO15" s="592"/>
      <c r="AP15" s="478">
        <v>2</v>
      </c>
      <c r="AQ15" s="478"/>
      <c r="AR15" s="484">
        <v>-5</v>
      </c>
    </row>
    <row r="16" spans="1:44" ht="12.75" customHeight="1" x14ac:dyDescent="0.2">
      <c r="A16" s="38" t="s">
        <v>259</v>
      </c>
      <c r="C16" s="478"/>
      <c r="D16" s="528">
        <v>-2.7</v>
      </c>
      <c r="E16" s="592"/>
      <c r="F16" s="478">
        <v>0.2</v>
      </c>
      <c r="G16" s="478"/>
      <c r="H16" s="484">
        <v>-2.5</v>
      </c>
      <c r="I16" s="478"/>
      <c r="J16" s="528">
        <v>-1.5</v>
      </c>
      <c r="K16" s="592"/>
      <c r="L16" s="478">
        <v>0.1</v>
      </c>
      <c r="M16" s="478"/>
      <c r="N16" s="484">
        <v>-1.4</v>
      </c>
      <c r="O16" s="478"/>
      <c r="P16" s="528">
        <v>-18.399999999999999</v>
      </c>
      <c r="Q16" s="592"/>
      <c r="R16" s="478">
        <v>1.4</v>
      </c>
      <c r="S16" s="478"/>
      <c r="T16" s="484">
        <v>-17</v>
      </c>
      <c r="U16" s="478"/>
      <c r="V16" s="528">
        <v>-9.5</v>
      </c>
      <c r="W16" s="592"/>
      <c r="X16" s="478">
        <v>1.5</v>
      </c>
      <c r="Y16" s="478"/>
      <c r="Z16" s="484">
        <v>-8</v>
      </c>
      <c r="AB16" s="528">
        <v>-4.7</v>
      </c>
      <c r="AC16" s="592"/>
      <c r="AD16" s="478">
        <v>0.8</v>
      </c>
      <c r="AE16" s="478"/>
      <c r="AF16" s="484">
        <v>-3.9000000000000004</v>
      </c>
      <c r="AG16" s="478"/>
      <c r="AH16" s="528">
        <v>-26</v>
      </c>
      <c r="AI16" s="592"/>
      <c r="AJ16" s="478">
        <v>3</v>
      </c>
      <c r="AK16" s="478"/>
      <c r="AL16" s="484">
        <v>-23</v>
      </c>
      <c r="AM16" s="478"/>
      <c r="AN16" s="528">
        <v>-10</v>
      </c>
      <c r="AO16" s="592"/>
      <c r="AP16" s="478">
        <v>2</v>
      </c>
      <c r="AQ16" s="478"/>
      <c r="AR16" s="484">
        <v>-8</v>
      </c>
    </row>
    <row r="17" spans="1:44" ht="12.75" customHeight="1" x14ac:dyDescent="0.2">
      <c r="A17" s="38" t="s">
        <v>263</v>
      </c>
      <c r="C17" s="478"/>
      <c r="D17" s="528">
        <v>-10.4</v>
      </c>
      <c r="E17" s="592"/>
      <c r="F17" s="478">
        <v>15.7</v>
      </c>
      <c r="G17" s="478"/>
      <c r="H17" s="484">
        <v>5.2999999999999989</v>
      </c>
      <c r="I17" s="478"/>
      <c r="J17" s="528">
        <v>-26.1</v>
      </c>
      <c r="K17" s="592"/>
      <c r="L17" s="478">
        <v>32.5</v>
      </c>
      <c r="M17" s="478"/>
      <c r="N17" s="484">
        <v>6.3999999999999986</v>
      </c>
      <c r="O17" s="478"/>
      <c r="P17" s="528">
        <v>-27.1</v>
      </c>
      <c r="Q17" s="592"/>
      <c r="R17" s="478">
        <v>45</v>
      </c>
      <c r="S17" s="478"/>
      <c r="T17" s="484">
        <v>17.899999999999999</v>
      </c>
      <c r="U17" s="478"/>
      <c r="V17" s="528">
        <v>-49.5</v>
      </c>
      <c r="W17" s="592"/>
      <c r="X17" s="478">
        <v>48.4</v>
      </c>
      <c r="Y17" s="478"/>
      <c r="Z17" s="484">
        <v>-1.1000000000000014</v>
      </c>
      <c r="AB17" s="528">
        <v>-56.9</v>
      </c>
      <c r="AC17" s="592"/>
      <c r="AD17" s="478">
        <v>51.9</v>
      </c>
      <c r="AE17" s="478"/>
      <c r="AF17" s="484">
        <v>-5</v>
      </c>
      <c r="AG17" s="478"/>
      <c r="AH17" s="528">
        <v>-95</v>
      </c>
      <c r="AI17" s="592"/>
      <c r="AJ17" s="478">
        <v>88</v>
      </c>
      <c r="AK17" s="478"/>
      <c r="AL17" s="484">
        <v>-7</v>
      </c>
      <c r="AM17" s="478"/>
      <c r="AN17" s="528">
        <v>-76</v>
      </c>
      <c r="AO17" s="592"/>
      <c r="AP17" s="478">
        <v>66</v>
      </c>
      <c r="AQ17" s="478"/>
      <c r="AR17" s="484">
        <v>-10</v>
      </c>
    </row>
    <row r="18" spans="1:44" ht="5.0999999999999996" customHeight="1" x14ac:dyDescent="0.2">
      <c r="A18" s="11"/>
      <c r="C18" s="478"/>
      <c r="D18" s="534"/>
      <c r="E18" s="478"/>
      <c r="F18" s="593"/>
      <c r="G18" s="478"/>
      <c r="H18" s="594"/>
      <c r="I18" s="478"/>
      <c r="J18" s="534"/>
      <c r="K18" s="478"/>
      <c r="L18" s="593"/>
      <c r="M18" s="478"/>
      <c r="N18" s="594"/>
      <c r="O18" s="478"/>
      <c r="P18" s="534"/>
      <c r="Q18" s="478"/>
      <c r="R18" s="593"/>
      <c r="S18" s="478"/>
      <c r="T18" s="594"/>
      <c r="U18" s="478"/>
      <c r="V18" s="534"/>
      <c r="W18" s="478"/>
      <c r="X18" s="593"/>
      <c r="Y18" s="478"/>
      <c r="Z18" s="594"/>
      <c r="AB18" s="534"/>
      <c r="AC18" s="478"/>
      <c r="AD18" s="593"/>
      <c r="AE18" s="478"/>
      <c r="AF18" s="594"/>
      <c r="AG18" s="478"/>
      <c r="AH18" s="534"/>
      <c r="AI18" s="478"/>
      <c r="AJ18" s="593"/>
      <c r="AK18" s="478"/>
      <c r="AL18" s="594"/>
      <c r="AM18" s="478"/>
      <c r="AN18" s="534"/>
      <c r="AO18" s="478"/>
      <c r="AP18" s="566"/>
      <c r="AQ18" s="478"/>
      <c r="AR18" s="535"/>
    </row>
    <row r="19" spans="1:44" s="1" customFormat="1" ht="14.1" customHeight="1" x14ac:dyDescent="0.2">
      <c r="A19" s="12" t="s">
        <v>83</v>
      </c>
      <c r="C19" s="539"/>
      <c r="D19" s="538">
        <v>-88.8</v>
      </c>
      <c r="E19" s="539"/>
      <c r="F19" s="539">
        <v>105.30000000000001</v>
      </c>
      <c r="G19" s="539"/>
      <c r="H19" s="540">
        <v>16.500000000000007</v>
      </c>
      <c r="I19" s="539"/>
      <c r="J19" s="538">
        <v>-105.80000000000001</v>
      </c>
      <c r="K19" s="539"/>
      <c r="L19" s="539">
        <v>107.3</v>
      </c>
      <c r="M19" s="539"/>
      <c r="N19" s="540">
        <v>1.4999999999999911</v>
      </c>
      <c r="O19" s="539"/>
      <c r="P19" s="538">
        <v>-112.69999999999999</v>
      </c>
      <c r="Q19" s="539"/>
      <c r="R19" s="539">
        <v>63.9</v>
      </c>
      <c r="S19" s="539"/>
      <c r="T19" s="540">
        <v>-48.800000000000004</v>
      </c>
      <c r="U19" s="539"/>
      <c r="V19" s="538">
        <v>-129.9</v>
      </c>
      <c r="W19" s="539"/>
      <c r="X19" s="539">
        <v>68.400000000000006</v>
      </c>
      <c r="Y19" s="539"/>
      <c r="Z19" s="540">
        <v>-61.500000000000007</v>
      </c>
      <c r="AB19" s="538">
        <v>-156.6</v>
      </c>
      <c r="AC19" s="539"/>
      <c r="AD19" s="539">
        <v>77.400000000000006</v>
      </c>
      <c r="AE19" s="539"/>
      <c r="AF19" s="540">
        <v>-79.2</v>
      </c>
      <c r="AG19" s="539"/>
      <c r="AH19" s="538">
        <v>-282</v>
      </c>
      <c r="AI19" s="539"/>
      <c r="AJ19" s="539">
        <v>134</v>
      </c>
      <c r="AK19" s="539"/>
      <c r="AL19" s="540">
        <v>-148</v>
      </c>
      <c r="AM19" s="539"/>
      <c r="AN19" s="538">
        <v>-251</v>
      </c>
      <c r="AO19" s="539"/>
      <c r="AP19" s="539">
        <v>111</v>
      </c>
      <c r="AQ19" s="539"/>
      <c r="AR19" s="540">
        <v>-140</v>
      </c>
    </row>
    <row r="20" spans="1:44" s="1" customFormat="1" ht="5.0999999999999996" customHeight="1" x14ac:dyDescent="0.2">
      <c r="A20" s="12"/>
      <c r="C20" s="539"/>
      <c r="D20" s="538"/>
      <c r="E20" s="539"/>
      <c r="F20" s="539"/>
      <c r="G20" s="539"/>
      <c r="H20" s="540"/>
      <c r="I20" s="539"/>
      <c r="J20" s="538"/>
      <c r="K20" s="539"/>
      <c r="L20" s="539"/>
      <c r="M20" s="539"/>
      <c r="N20" s="540"/>
      <c r="O20" s="539"/>
      <c r="P20" s="538"/>
      <c r="Q20" s="539"/>
      <c r="R20" s="539"/>
      <c r="S20" s="539"/>
      <c r="T20" s="540"/>
      <c r="U20" s="539"/>
      <c r="V20" s="538"/>
      <c r="W20" s="539"/>
      <c r="X20" s="539"/>
      <c r="Y20" s="539"/>
      <c r="Z20" s="540"/>
      <c r="AB20" s="538"/>
      <c r="AC20" s="539"/>
      <c r="AD20" s="539"/>
      <c r="AE20" s="539"/>
      <c r="AF20" s="540"/>
      <c r="AG20" s="539"/>
      <c r="AH20" s="538"/>
      <c r="AI20" s="539"/>
      <c r="AJ20" s="539"/>
      <c r="AK20" s="539"/>
      <c r="AL20" s="540"/>
      <c r="AM20" s="539"/>
      <c r="AN20" s="538"/>
      <c r="AO20" s="539"/>
      <c r="AP20" s="539"/>
      <c r="AQ20" s="539"/>
      <c r="AR20" s="540"/>
    </row>
    <row r="21" spans="1:44" s="1" customFormat="1" ht="14.1" customHeight="1" x14ac:dyDescent="0.2">
      <c r="A21" s="12" t="s">
        <v>173</v>
      </c>
      <c r="B21" s="46"/>
      <c r="C21" s="539"/>
      <c r="D21" s="542"/>
      <c r="E21" s="545"/>
      <c r="F21" s="545"/>
      <c r="G21" s="545"/>
      <c r="H21" s="543"/>
      <c r="I21" s="539"/>
      <c r="J21" s="542"/>
      <c r="K21" s="545"/>
      <c r="L21" s="545"/>
      <c r="M21" s="545"/>
      <c r="N21" s="543"/>
      <c r="O21" s="539"/>
      <c r="P21" s="542"/>
      <c r="Q21" s="545"/>
      <c r="R21" s="545"/>
      <c r="S21" s="545"/>
      <c r="T21" s="543"/>
      <c r="U21" s="539"/>
      <c r="V21" s="542"/>
      <c r="W21" s="545"/>
      <c r="X21" s="545"/>
      <c r="Y21" s="545"/>
      <c r="Z21" s="543"/>
      <c r="AB21" s="542"/>
      <c r="AC21" s="545"/>
      <c r="AD21" s="545"/>
      <c r="AE21" s="545"/>
      <c r="AF21" s="543"/>
      <c r="AG21" s="539"/>
      <c r="AH21" s="542"/>
      <c r="AI21" s="545"/>
      <c r="AJ21" s="545"/>
      <c r="AK21" s="545"/>
      <c r="AL21" s="543"/>
      <c r="AM21" s="539"/>
      <c r="AN21" s="542"/>
      <c r="AO21" s="545"/>
      <c r="AP21" s="545"/>
      <c r="AQ21" s="545"/>
      <c r="AR21" s="543"/>
    </row>
    <row r="22" spans="1:44" s="1" customFormat="1" ht="14.1" customHeight="1" x14ac:dyDescent="0.2">
      <c r="A22" s="38" t="s">
        <v>267</v>
      </c>
      <c r="B22" s="46"/>
      <c r="C22" s="539"/>
      <c r="D22" s="542">
        <v>0</v>
      </c>
      <c r="E22" s="545"/>
      <c r="F22" s="545">
        <v>0</v>
      </c>
      <c r="G22" s="545"/>
      <c r="H22" s="543">
        <v>0</v>
      </c>
      <c r="I22" s="539"/>
      <c r="J22" s="542">
        <v>0</v>
      </c>
      <c r="K22" s="545"/>
      <c r="L22" s="545">
        <v>0</v>
      </c>
      <c r="M22" s="545"/>
      <c r="N22" s="543">
        <v>0</v>
      </c>
      <c r="O22" s="539"/>
      <c r="P22" s="542">
        <v>0</v>
      </c>
      <c r="Q22" s="545"/>
      <c r="R22" s="545">
        <v>0</v>
      </c>
      <c r="S22" s="545"/>
      <c r="T22" s="543">
        <v>0</v>
      </c>
      <c r="U22" s="539"/>
      <c r="V22" s="542">
        <v>0</v>
      </c>
      <c r="W22" s="545"/>
      <c r="X22" s="545">
        <v>0</v>
      </c>
      <c r="Y22" s="545"/>
      <c r="Z22" s="543">
        <v>0</v>
      </c>
      <c r="AB22" s="542">
        <v>0</v>
      </c>
      <c r="AC22" s="545"/>
      <c r="AD22" s="545">
        <v>0</v>
      </c>
      <c r="AE22" s="545"/>
      <c r="AF22" s="543">
        <v>0</v>
      </c>
      <c r="AG22" s="539"/>
      <c r="AH22" s="542">
        <v>0</v>
      </c>
      <c r="AI22" s="545"/>
      <c r="AJ22" s="545">
        <v>0</v>
      </c>
      <c r="AK22" s="545"/>
      <c r="AL22" s="543">
        <v>0</v>
      </c>
      <c r="AM22" s="539"/>
      <c r="AN22" s="542">
        <v>5</v>
      </c>
      <c r="AO22" s="545"/>
      <c r="AP22" s="545">
        <v>-2</v>
      </c>
      <c r="AQ22" s="545"/>
      <c r="AR22" s="543">
        <v>3</v>
      </c>
    </row>
    <row r="23" spans="1:44" s="1" customFormat="1" ht="14.1" customHeight="1" x14ac:dyDescent="0.2">
      <c r="A23" s="38" t="s">
        <v>260</v>
      </c>
      <c r="B23" s="46"/>
      <c r="C23" s="539"/>
      <c r="D23" s="542">
        <v>0</v>
      </c>
      <c r="E23" s="545"/>
      <c r="F23" s="545">
        <v>0</v>
      </c>
      <c r="G23" s="545"/>
      <c r="H23" s="543">
        <v>0</v>
      </c>
      <c r="I23" s="539"/>
      <c r="J23" s="542">
        <v>0</v>
      </c>
      <c r="K23" s="545"/>
      <c r="L23" s="545">
        <v>0</v>
      </c>
      <c r="M23" s="545"/>
      <c r="N23" s="543">
        <v>0</v>
      </c>
      <c r="O23" s="539"/>
      <c r="P23" s="542">
        <v>15.8</v>
      </c>
      <c r="Q23" s="545"/>
      <c r="R23" s="545">
        <v>-1.2</v>
      </c>
      <c r="S23" s="545"/>
      <c r="T23" s="543">
        <v>14.600000000000001</v>
      </c>
      <c r="U23" s="539"/>
      <c r="V23" s="542">
        <v>4.4000000000000004</v>
      </c>
      <c r="W23" s="545"/>
      <c r="X23" s="545">
        <v>-1.1000000000000001</v>
      </c>
      <c r="Y23" s="545"/>
      <c r="Z23" s="543">
        <v>3.3000000000000003</v>
      </c>
      <c r="AB23" s="542">
        <v>3.2</v>
      </c>
      <c r="AC23" s="545"/>
      <c r="AD23" s="545">
        <v>-1</v>
      </c>
      <c r="AE23" s="545"/>
      <c r="AF23" s="543">
        <v>2.2000000000000002</v>
      </c>
      <c r="AG23" s="539"/>
      <c r="AH23" s="542">
        <v>23</v>
      </c>
      <c r="AI23" s="545"/>
      <c r="AJ23" s="545">
        <v>-3</v>
      </c>
      <c r="AK23" s="545"/>
      <c r="AL23" s="543">
        <v>20</v>
      </c>
      <c r="AM23" s="539"/>
      <c r="AN23" s="542">
        <v>7</v>
      </c>
      <c r="AO23" s="545"/>
      <c r="AP23" s="545">
        <v>-1</v>
      </c>
      <c r="AQ23" s="545"/>
      <c r="AR23" s="543">
        <v>6</v>
      </c>
    </row>
    <row r="24" spans="1:44" s="1" customFormat="1" ht="14.1" customHeight="1" x14ac:dyDescent="0.2">
      <c r="A24" s="38" t="s">
        <v>263</v>
      </c>
      <c r="B24" s="46"/>
      <c r="C24" s="539"/>
      <c r="D24" s="542">
        <v>0</v>
      </c>
      <c r="E24" s="545"/>
      <c r="F24" s="545">
        <v>0</v>
      </c>
      <c r="G24" s="545"/>
      <c r="H24" s="543">
        <v>0</v>
      </c>
      <c r="I24" s="539"/>
      <c r="J24" s="542">
        <v>0</v>
      </c>
      <c r="K24" s="545"/>
      <c r="L24" s="545">
        <v>0</v>
      </c>
      <c r="M24" s="545"/>
      <c r="N24" s="543">
        <v>0</v>
      </c>
      <c r="O24" s="539"/>
      <c r="P24" s="542">
        <v>0</v>
      </c>
      <c r="Q24" s="545"/>
      <c r="R24" s="545">
        <v>-5</v>
      </c>
      <c r="S24" s="545"/>
      <c r="T24" s="543">
        <v>-5</v>
      </c>
      <c r="U24" s="539"/>
      <c r="V24" s="542">
        <v>0</v>
      </c>
      <c r="W24" s="545"/>
      <c r="X24" s="545">
        <v>0</v>
      </c>
      <c r="Y24" s="545"/>
      <c r="Z24" s="543">
        <v>0</v>
      </c>
      <c r="AB24" s="542">
        <v>0</v>
      </c>
      <c r="AC24" s="545"/>
      <c r="AD24" s="545">
        <v>0</v>
      </c>
      <c r="AE24" s="545"/>
      <c r="AF24" s="543">
        <v>0</v>
      </c>
      <c r="AG24" s="539"/>
      <c r="AH24" s="542">
        <v>0</v>
      </c>
      <c r="AI24" s="545"/>
      <c r="AJ24" s="545">
        <v>0</v>
      </c>
      <c r="AK24" s="545"/>
      <c r="AL24" s="543">
        <v>0</v>
      </c>
      <c r="AM24" s="539"/>
      <c r="AN24" s="542">
        <v>18</v>
      </c>
      <c r="AO24" s="545"/>
      <c r="AP24" s="545">
        <v>-17</v>
      </c>
      <c r="AQ24" s="545"/>
      <c r="AR24" s="543">
        <v>1</v>
      </c>
    </row>
    <row r="25" spans="1:44" s="1" customFormat="1" ht="5.0999999999999996" customHeight="1" x14ac:dyDescent="0.2">
      <c r="A25" s="38"/>
      <c r="B25" s="46"/>
      <c r="C25" s="539"/>
      <c r="D25" s="595"/>
      <c r="E25" s="545"/>
      <c r="F25" s="596"/>
      <c r="G25" s="545"/>
      <c r="H25" s="597"/>
      <c r="I25" s="539"/>
      <c r="J25" s="595"/>
      <c r="K25" s="545"/>
      <c r="L25" s="596"/>
      <c r="M25" s="545"/>
      <c r="N25" s="597"/>
      <c r="O25" s="539"/>
      <c r="P25" s="595"/>
      <c r="Q25" s="545"/>
      <c r="R25" s="596"/>
      <c r="S25" s="545"/>
      <c r="T25" s="597"/>
      <c r="U25" s="539"/>
      <c r="V25" s="595"/>
      <c r="W25" s="545"/>
      <c r="X25" s="596"/>
      <c r="Y25" s="545"/>
      <c r="Z25" s="597"/>
      <c r="AB25" s="595"/>
      <c r="AC25" s="545"/>
      <c r="AD25" s="596"/>
      <c r="AE25" s="545"/>
      <c r="AF25" s="597"/>
      <c r="AG25" s="539"/>
      <c r="AH25" s="595"/>
      <c r="AI25" s="545"/>
      <c r="AJ25" s="596"/>
      <c r="AK25" s="545"/>
      <c r="AL25" s="597"/>
      <c r="AM25" s="539"/>
      <c r="AN25" s="595"/>
      <c r="AO25" s="545"/>
      <c r="AP25" s="736"/>
      <c r="AQ25" s="545"/>
      <c r="AR25" s="737"/>
    </row>
    <row r="26" spans="1:44" s="1" customFormat="1" ht="14.1" customHeight="1" x14ac:dyDescent="0.2">
      <c r="A26" s="12" t="s">
        <v>174</v>
      </c>
      <c r="B26"/>
      <c r="C26" s="539"/>
      <c r="D26" s="542"/>
      <c r="E26" s="545"/>
      <c r="F26" s="545"/>
      <c r="G26" s="545"/>
      <c r="H26" s="543"/>
      <c r="I26" s="539"/>
      <c r="J26" s="542"/>
      <c r="K26" s="545"/>
      <c r="L26" s="545"/>
      <c r="M26" s="545"/>
      <c r="N26" s="543"/>
      <c r="O26" s="539"/>
      <c r="P26" s="542"/>
      <c r="Q26" s="545"/>
      <c r="R26" s="545"/>
      <c r="S26" s="545"/>
      <c r="T26" s="543"/>
      <c r="U26" s="539"/>
      <c r="V26" s="542"/>
      <c r="W26" s="545"/>
      <c r="X26" s="545"/>
      <c r="Y26" s="545"/>
      <c r="Z26" s="543"/>
      <c r="AB26" s="542"/>
      <c r="AC26" s="545"/>
      <c r="AD26" s="545"/>
      <c r="AE26" s="545"/>
      <c r="AF26" s="543"/>
      <c r="AG26" s="539"/>
      <c r="AH26" s="542"/>
      <c r="AI26" s="545"/>
      <c r="AJ26" s="545"/>
      <c r="AK26" s="545"/>
      <c r="AL26" s="543"/>
      <c r="AM26" s="539"/>
      <c r="AN26" s="542"/>
      <c r="AO26" s="545"/>
      <c r="AP26" s="545"/>
      <c r="AQ26" s="545"/>
      <c r="AR26" s="543"/>
    </row>
    <row r="27" spans="1:44" s="1" customFormat="1" ht="14.1" customHeight="1" x14ac:dyDescent="0.2">
      <c r="A27" s="38" t="s">
        <v>51</v>
      </c>
      <c r="B27"/>
      <c r="C27" s="539"/>
      <c r="D27" s="542">
        <v>-51.8</v>
      </c>
      <c r="E27" s="545"/>
      <c r="F27" s="545">
        <v>13</v>
      </c>
      <c r="G27" s="545"/>
      <c r="H27" s="543">
        <v>-38.799999999999997</v>
      </c>
      <c r="I27" s="539"/>
      <c r="J27" s="542">
        <v>-49.2</v>
      </c>
      <c r="K27" s="545"/>
      <c r="L27" s="545">
        <v>12.3</v>
      </c>
      <c r="M27" s="545"/>
      <c r="N27" s="543">
        <v>-36.900000000000006</v>
      </c>
      <c r="O27" s="539"/>
      <c r="P27" s="542">
        <v>-64.5</v>
      </c>
      <c r="Q27" s="545"/>
      <c r="R27" s="545">
        <v>16.8</v>
      </c>
      <c r="S27" s="545"/>
      <c r="T27" s="543">
        <v>-47.7</v>
      </c>
      <c r="U27" s="539"/>
      <c r="V27" s="542">
        <v>-68.7</v>
      </c>
      <c r="W27" s="545"/>
      <c r="X27" s="545">
        <v>17.899999999999999</v>
      </c>
      <c r="Y27" s="545"/>
      <c r="Z27" s="543">
        <v>-50.800000000000004</v>
      </c>
      <c r="AB27" s="542">
        <v>-93.1</v>
      </c>
      <c r="AC27" s="545"/>
      <c r="AD27" s="545">
        <v>24.2</v>
      </c>
      <c r="AE27" s="545"/>
      <c r="AF27" s="543">
        <v>-68.899999999999991</v>
      </c>
      <c r="AG27" s="539"/>
      <c r="AH27" s="542">
        <v>-159</v>
      </c>
      <c r="AI27" s="545"/>
      <c r="AJ27" s="545">
        <v>42</v>
      </c>
      <c r="AK27" s="545"/>
      <c r="AL27" s="543">
        <v>-117</v>
      </c>
      <c r="AM27" s="539"/>
      <c r="AN27" s="542">
        <v>-158</v>
      </c>
      <c r="AO27" s="545"/>
      <c r="AP27" s="545">
        <v>41</v>
      </c>
      <c r="AQ27" s="545"/>
      <c r="AR27" s="543">
        <v>-117</v>
      </c>
    </row>
    <row r="28" spans="1:44" s="1" customFormat="1" ht="14.1" customHeight="1" x14ac:dyDescent="0.2">
      <c r="A28" s="38" t="s">
        <v>90</v>
      </c>
      <c r="B28"/>
      <c r="C28" s="539"/>
      <c r="D28" s="542">
        <v>-23.9</v>
      </c>
      <c r="E28" s="545"/>
      <c r="F28" s="545">
        <v>76.400000000000006</v>
      </c>
      <c r="G28" s="545"/>
      <c r="H28" s="543">
        <v>52.500000000000007</v>
      </c>
      <c r="I28" s="539"/>
      <c r="J28" s="542">
        <v>-29</v>
      </c>
      <c r="K28" s="545"/>
      <c r="L28" s="545">
        <v>62.4</v>
      </c>
      <c r="M28" s="545"/>
      <c r="N28" s="543">
        <v>33.4</v>
      </c>
      <c r="O28" s="539"/>
      <c r="P28" s="542">
        <v>-2.7</v>
      </c>
      <c r="Q28" s="545"/>
      <c r="R28" s="545">
        <v>0.7</v>
      </c>
      <c r="S28" s="545"/>
      <c r="T28" s="543">
        <v>-2</v>
      </c>
      <c r="U28" s="539"/>
      <c r="V28" s="542">
        <v>-2.2000000000000002</v>
      </c>
      <c r="W28" s="545"/>
      <c r="X28" s="545">
        <v>0.6</v>
      </c>
      <c r="Y28" s="545"/>
      <c r="Z28" s="543">
        <v>-1.6</v>
      </c>
      <c r="AB28" s="542">
        <v>-1.9</v>
      </c>
      <c r="AC28" s="545"/>
      <c r="AD28" s="545">
        <v>0.5</v>
      </c>
      <c r="AE28" s="545"/>
      <c r="AF28" s="543">
        <v>-1.4</v>
      </c>
      <c r="AG28" s="539"/>
      <c r="AH28" s="542">
        <v>-2</v>
      </c>
      <c r="AI28" s="545"/>
      <c r="AJ28" s="545">
        <v>1</v>
      </c>
      <c r="AK28" s="545"/>
      <c r="AL28" s="543">
        <v>-1</v>
      </c>
      <c r="AM28" s="539"/>
      <c r="AN28" s="542">
        <v>-2</v>
      </c>
      <c r="AO28" s="545"/>
      <c r="AP28" s="545">
        <v>0</v>
      </c>
      <c r="AQ28" s="545"/>
      <c r="AR28" s="543">
        <v>-2</v>
      </c>
    </row>
    <row r="29" spans="1:44" s="1" customFormat="1" ht="14.1" customHeight="1" x14ac:dyDescent="0.2">
      <c r="A29" s="11" t="s">
        <v>50</v>
      </c>
      <c r="B29"/>
      <c r="C29" s="539"/>
      <c r="D29" s="542">
        <v>-2.7</v>
      </c>
      <c r="E29" s="545"/>
      <c r="F29" s="545">
        <v>0.2</v>
      </c>
      <c r="G29" s="545"/>
      <c r="H29" s="543">
        <v>-2.5</v>
      </c>
      <c r="I29" s="539"/>
      <c r="J29" s="542">
        <v>-1.5</v>
      </c>
      <c r="K29" s="545"/>
      <c r="L29" s="545">
        <v>0.1</v>
      </c>
      <c r="M29" s="545"/>
      <c r="N29" s="543">
        <v>-1.4</v>
      </c>
      <c r="O29" s="539"/>
      <c r="P29" s="542">
        <v>-2.5999999999999979</v>
      </c>
      <c r="Q29" s="545"/>
      <c r="R29" s="545">
        <v>0.19999999999999996</v>
      </c>
      <c r="S29" s="545"/>
      <c r="T29" s="543">
        <v>-2.3999999999999977</v>
      </c>
      <c r="U29" s="539"/>
      <c r="V29" s="542">
        <v>-5.0999999999999996</v>
      </c>
      <c r="W29" s="545"/>
      <c r="X29" s="545">
        <v>0.39999999999999991</v>
      </c>
      <c r="Y29" s="545"/>
      <c r="Z29" s="543">
        <v>-4.6999999999999993</v>
      </c>
      <c r="AB29" s="542">
        <v>-1.5</v>
      </c>
      <c r="AC29" s="545"/>
      <c r="AD29" s="545">
        <v>-0.19999999999999996</v>
      </c>
      <c r="AE29" s="545"/>
      <c r="AF29" s="543">
        <v>-1.7</v>
      </c>
      <c r="AG29" s="539"/>
      <c r="AH29" s="542">
        <v>-3</v>
      </c>
      <c r="AI29" s="545"/>
      <c r="AJ29" s="545">
        <v>0</v>
      </c>
      <c r="AK29" s="545"/>
      <c r="AL29" s="543">
        <v>-3</v>
      </c>
      <c r="AM29" s="539"/>
      <c r="AN29" s="542">
        <v>-3</v>
      </c>
      <c r="AO29" s="545"/>
      <c r="AP29" s="545">
        <v>1</v>
      </c>
      <c r="AQ29" s="545"/>
      <c r="AR29" s="543">
        <v>-2</v>
      </c>
    </row>
    <row r="30" spans="1:44" s="1" customFormat="1" ht="14.1" customHeight="1" x14ac:dyDescent="0.2">
      <c r="A30" s="38" t="s">
        <v>178</v>
      </c>
      <c r="B30"/>
      <c r="C30" s="539"/>
      <c r="D30" s="542">
        <v>-10.4</v>
      </c>
      <c r="E30" s="545"/>
      <c r="F30" s="545">
        <v>15.7</v>
      </c>
      <c r="G30" s="545"/>
      <c r="H30" s="543">
        <v>5.2999999999999989</v>
      </c>
      <c r="I30" s="539"/>
      <c r="J30" s="542">
        <v>-26.1</v>
      </c>
      <c r="K30" s="545"/>
      <c r="L30" s="545">
        <v>32.5</v>
      </c>
      <c r="M30" s="545"/>
      <c r="N30" s="543">
        <v>6.3999999999999986</v>
      </c>
      <c r="O30" s="539"/>
      <c r="P30" s="542">
        <v>-27.1</v>
      </c>
      <c r="Q30" s="545"/>
      <c r="R30" s="545">
        <v>40</v>
      </c>
      <c r="S30" s="545"/>
      <c r="T30" s="543">
        <v>12.899999999999999</v>
      </c>
      <c r="U30" s="539"/>
      <c r="V30" s="542">
        <v>-49.5</v>
      </c>
      <c r="W30" s="545"/>
      <c r="X30" s="545">
        <v>48.4</v>
      </c>
      <c r="Y30" s="545"/>
      <c r="Z30" s="543">
        <v>-1.1000000000000014</v>
      </c>
      <c r="AB30" s="542">
        <v>-56.9</v>
      </c>
      <c r="AC30" s="545"/>
      <c r="AD30" s="545">
        <v>51.9</v>
      </c>
      <c r="AE30" s="545"/>
      <c r="AF30" s="543">
        <v>-5</v>
      </c>
      <c r="AG30" s="539"/>
      <c r="AH30" s="542">
        <v>-95</v>
      </c>
      <c r="AI30" s="545"/>
      <c r="AJ30" s="545">
        <v>88</v>
      </c>
      <c r="AK30" s="545"/>
      <c r="AL30" s="543">
        <v>-7</v>
      </c>
      <c r="AM30" s="539"/>
      <c r="AN30" s="542">
        <v>-58</v>
      </c>
      <c r="AO30" s="545"/>
      <c r="AP30" s="545">
        <v>49</v>
      </c>
      <c r="AQ30" s="545"/>
      <c r="AR30" s="543">
        <v>-9</v>
      </c>
    </row>
    <row r="31" spans="1:44" s="1" customFormat="1" ht="5.0999999999999996" customHeight="1" x14ac:dyDescent="0.2">
      <c r="A31" s="38"/>
      <c r="B31" s="46"/>
      <c r="D31" s="138"/>
      <c r="E31" s="136"/>
      <c r="F31" s="384"/>
      <c r="G31" s="136"/>
      <c r="H31" s="385"/>
      <c r="J31" s="138"/>
      <c r="K31" s="136"/>
      <c r="L31" s="384"/>
      <c r="M31" s="136"/>
      <c r="N31" s="385"/>
      <c r="P31" s="138"/>
      <c r="Q31" s="136"/>
      <c r="R31" s="384"/>
      <c r="S31" s="136"/>
      <c r="T31" s="385"/>
      <c r="V31" s="138"/>
      <c r="W31" s="136"/>
      <c r="X31" s="384"/>
      <c r="Y31" s="136"/>
      <c r="Z31" s="385"/>
      <c r="AB31" s="138"/>
      <c r="AC31" s="136"/>
      <c r="AD31" s="384"/>
      <c r="AE31" s="136"/>
      <c r="AF31" s="385"/>
      <c r="AH31" s="138"/>
      <c r="AI31" s="136"/>
      <c r="AJ31" s="384"/>
      <c r="AK31" s="136"/>
      <c r="AL31" s="385"/>
      <c r="AN31" s="138"/>
      <c r="AO31" s="136"/>
      <c r="AP31" s="479"/>
      <c r="AQ31" s="136"/>
      <c r="AR31" s="143"/>
    </row>
    <row r="32" spans="1:44" s="1" customFormat="1" ht="14.1" customHeight="1" thickBot="1" x14ac:dyDescent="0.25">
      <c r="A32" s="12" t="s">
        <v>82</v>
      </c>
      <c r="B32" s="46"/>
      <c r="C32" s="599"/>
      <c r="D32" s="598">
        <v>-88.8</v>
      </c>
      <c r="E32" s="599"/>
      <c r="F32" s="600">
        <v>105.30000000000001</v>
      </c>
      <c r="G32" s="599"/>
      <c r="H32" s="601">
        <v>16.500000000000007</v>
      </c>
      <c r="I32" s="599"/>
      <c r="J32" s="598">
        <v>-105.80000000000001</v>
      </c>
      <c r="K32" s="599"/>
      <c r="L32" s="600">
        <v>107.3</v>
      </c>
      <c r="M32" s="599"/>
      <c r="N32" s="601">
        <v>1.4999999999999911</v>
      </c>
      <c r="O32" s="599"/>
      <c r="P32" s="598">
        <v>-96.9</v>
      </c>
      <c r="Q32" s="599"/>
      <c r="R32" s="600">
        <v>57.7</v>
      </c>
      <c r="S32" s="599"/>
      <c r="T32" s="601">
        <v>-39.200000000000003</v>
      </c>
      <c r="U32" s="599"/>
      <c r="V32" s="598">
        <v>-125.5</v>
      </c>
      <c r="W32" s="599"/>
      <c r="X32" s="600">
        <v>67.3</v>
      </c>
      <c r="Y32" s="599"/>
      <c r="Z32" s="601">
        <v>-58.20000000000001</v>
      </c>
      <c r="AB32" s="598">
        <v>-153.4</v>
      </c>
      <c r="AC32" s="599"/>
      <c r="AD32" s="600">
        <v>76.400000000000006</v>
      </c>
      <c r="AE32" s="599"/>
      <c r="AF32" s="601">
        <v>-77</v>
      </c>
      <c r="AG32" s="599"/>
      <c r="AH32" s="598">
        <v>-259</v>
      </c>
      <c r="AI32" s="599"/>
      <c r="AJ32" s="600">
        <v>131</v>
      </c>
      <c r="AK32" s="599"/>
      <c r="AL32" s="601">
        <v>-128</v>
      </c>
      <c r="AM32" s="599"/>
      <c r="AN32" s="598">
        <v>-221</v>
      </c>
      <c r="AO32" s="599"/>
      <c r="AP32" s="600">
        <v>91</v>
      </c>
      <c r="AQ32" s="599"/>
      <c r="AR32" s="601">
        <v>-130</v>
      </c>
    </row>
    <row r="33" spans="1:44" s="1" customFormat="1" ht="5.0999999999999996" customHeight="1" thickTop="1" thickBot="1" x14ac:dyDescent="0.25">
      <c r="A33" s="33"/>
      <c r="B33" s="44"/>
      <c r="C33" s="599"/>
      <c r="D33" s="602"/>
      <c r="E33" s="603"/>
      <c r="F33" s="603"/>
      <c r="G33" s="603"/>
      <c r="H33" s="604"/>
      <c r="I33" s="599"/>
      <c r="J33" s="602"/>
      <c r="K33" s="603"/>
      <c r="L33" s="603"/>
      <c r="M33" s="603"/>
      <c r="N33" s="604"/>
      <c r="O33" s="599"/>
      <c r="P33" s="602"/>
      <c r="Q33" s="603"/>
      <c r="R33" s="603"/>
      <c r="S33" s="603"/>
      <c r="T33" s="604"/>
      <c r="U33" s="599"/>
      <c r="V33" s="602"/>
      <c r="W33" s="603"/>
      <c r="X33" s="603"/>
      <c r="Y33" s="603"/>
      <c r="Z33" s="604"/>
      <c r="AB33" s="386"/>
      <c r="AC33" s="32"/>
      <c r="AD33" s="32"/>
      <c r="AE33" s="32"/>
      <c r="AF33" s="387"/>
      <c r="AH33" s="386"/>
      <c r="AI33" s="32"/>
      <c r="AJ33" s="32"/>
      <c r="AK33" s="32"/>
      <c r="AL33" s="387"/>
      <c r="AN33" s="386"/>
      <c r="AO33" s="32"/>
      <c r="AP33" s="32"/>
      <c r="AQ33" s="32"/>
      <c r="AR33" s="387"/>
    </row>
    <row r="34" spans="1:44" ht="5.0999999999999996" customHeight="1" thickBot="1" x14ac:dyDescent="0.25">
      <c r="A34" s="11"/>
      <c r="D34" s="30"/>
      <c r="E34" s="30"/>
      <c r="F34" s="30"/>
      <c r="G34" s="30"/>
      <c r="H34" s="30"/>
      <c r="J34" s="30"/>
      <c r="K34" s="30"/>
      <c r="L34" s="30"/>
      <c r="M34" s="30"/>
      <c r="N34" s="30"/>
      <c r="P34" s="30"/>
      <c r="Q34" s="30"/>
      <c r="R34" s="30"/>
      <c r="S34" s="30"/>
      <c r="T34" s="30"/>
      <c r="V34" s="30"/>
      <c r="W34" s="30"/>
      <c r="X34" s="30"/>
      <c r="Y34" s="30"/>
      <c r="Z34" s="30"/>
      <c r="AB34" s="30"/>
      <c r="AC34" s="30"/>
      <c r="AD34" s="30"/>
      <c r="AE34" s="30"/>
      <c r="AF34" s="30"/>
      <c r="AH34" s="30"/>
      <c r="AI34" s="30"/>
      <c r="AJ34" s="30"/>
      <c r="AK34" s="30"/>
      <c r="AL34" s="30"/>
      <c r="AN34" s="30"/>
      <c r="AO34" s="30"/>
      <c r="AP34" s="30"/>
      <c r="AQ34" s="30"/>
      <c r="AR34" s="738"/>
    </row>
    <row r="35" spans="1:44" ht="13.5" thickBot="1" x14ac:dyDescent="0.25">
      <c r="A35" s="49" t="s">
        <v>55</v>
      </c>
      <c r="B35" s="50"/>
      <c r="D35" s="380"/>
      <c r="E35" s="381"/>
      <c r="F35" s="382"/>
      <c r="G35" s="381"/>
      <c r="H35" s="383"/>
      <c r="J35" s="380"/>
      <c r="K35" s="381"/>
      <c r="L35" s="382"/>
      <c r="M35" s="381"/>
      <c r="N35" s="383"/>
      <c r="P35" s="380"/>
      <c r="Q35" s="381"/>
      <c r="R35" s="382"/>
      <c r="S35" s="381"/>
      <c r="T35" s="383"/>
      <c r="V35" s="380"/>
      <c r="W35" s="381"/>
      <c r="X35" s="382"/>
      <c r="Y35" s="381"/>
      <c r="Z35" s="383"/>
      <c r="AB35" s="380"/>
      <c r="AC35" s="381"/>
      <c r="AD35" s="382"/>
      <c r="AE35" s="381"/>
      <c r="AF35" s="383"/>
      <c r="AH35" s="380"/>
      <c r="AI35" s="381"/>
      <c r="AJ35" s="382"/>
      <c r="AK35" s="381"/>
      <c r="AL35" s="383"/>
      <c r="AN35" s="380"/>
      <c r="AO35" s="381"/>
      <c r="AP35" s="382"/>
      <c r="AQ35" s="381"/>
      <c r="AR35" s="383"/>
    </row>
    <row r="36" spans="1:44" ht="12.75" customHeight="1" x14ac:dyDescent="0.2">
      <c r="A36" s="38" t="s">
        <v>51</v>
      </c>
      <c r="C36" s="589"/>
      <c r="D36" s="588">
        <v>-51.5</v>
      </c>
      <c r="E36" s="589"/>
      <c r="F36" s="590">
        <v>12.9</v>
      </c>
      <c r="G36" s="589"/>
      <c r="H36" s="591">
        <v>-38.6</v>
      </c>
      <c r="I36" s="589"/>
      <c r="J36" s="588">
        <v>-57.2</v>
      </c>
      <c r="K36" s="589"/>
      <c r="L36" s="590">
        <v>14.3</v>
      </c>
      <c r="M36" s="589"/>
      <c r="N36" s="591">
        <v>-42.900000000000006</v>
      </c>
      <c r="O36" s="589"/>
      <c r="P36" s="588">
        <v>-65.2</v>
      </c>
      <c r="Q36" s="589"/>
      <c r="R36" s="590">
        <v>16.899999999999999</v>
      </c>
      <c r="S36" s="589"/>
      <c r="T36" s="591">
        <v>-48.300000000000004</v>
      </c>
      <c r="U36" s="589"/>
      <c r="V36" s="588">
        <v>-78.5</v>
      </c>
      <c r="W36" s="589"/>
      <c r="X36" s="590">
        <v>20.399999999999999</v>
      </c>
      <c r="Y36" s="589"/>
      <c r="Z36" s="591">
        <v>-58.1</v>
      </c>
      <c r="AB36" s="588">
        <v>-95</v>
      </c>
      <c r="AC36" s="589"/>
      <c r="AD36" s="590">
        <v>24.7</v>
      </c>
      <c r="AE36" s="589"/>
      <c r="AF36" s="591">
        <v>-70.3</v>
      </c>
      <c r="AG36" s="589"/>
      <c r="AH36" s="588">
        <v>-159</v>
      </c>
      <c r="AI36" s="589"/>
      <c r="AJ36" s="590">
        <v>41</v>
      </c>
      <c r="AK36" s="589"/>
      <c r="AL36" s="591">
        <v>-118</v>
      </c>
      <c r="AM36" s="589"/>
      <c r="AN36" s="588"/>
      <c r="AO36" s="589"/>
      <c r="AP36" s="590"/>
      <c r="AQ36" s="589"/>
      <c r="AR36" s="591"/>
    </row>
    <row r="37" spans="1:44" ht="12.75" customHeight="1" x14ac:dyDescent="0.2">
      <c r="A37" s="38" t="s">
        <v>90</v>
      </c>
      <c r="C37" s="478"/>
      <c r="D37" s="528">
        <v>-22.9</v>
      </c>
      <c r="E37" s="592"/>
      <c r="F37" s="478">
        <v>27.9</v>
      </c>
      <c r="G37" s="478"/>
      <c r="H37" s="484">
        <v>5</v>
      </c>
      <c r="I37" s="478"/>
      <c r="J37" s="528">
        <v>-27.9</v>
      </c>
      <c r="K37" s="592"/>
      <c r="L37" s="478">
        <v>48.7</v>
      </c>
      <c r="M37" s="478"/>
      <c r="N37" s="484">
        <v>20.800000000000004</v>
      </c>
      <c r="O37" s="478"/>
      <c r="P37" s="528">
        <v>-3.1</v>
      </c>
      <c r="Q37" s="592"/>
      <c r="R37" s="478">
        <v>0.8</v>
      </c>
      <c r="S37" s="478"/>
      <c r="T37" s="484">
        <v>-2.2999999999999998</v>
      </c>
      <c r="U37" s="478"/>
      <c r="V37" s="528">
        <v>-3.2</v>
      </c>
      <c r="W37" s="592"/>
      <c r="X37" s="478">
        <v>0.8</v>
      </c>
      <c r="Y37" s="478"/>
      <c r="Z37" s="484">
        <v>-2.4000000000000004</v>
      </c>
      <c r="AB37" s="528">
        <v>-2.2000000000000002</v>
      </c>
      <c r="AC37" s="592"/>
      <c r="AD37" s="478">
        <v>0.4</v>
      </c>
      <c r="AE37" s="478"/>
      <c r="AF37" s="484">
        <v>-1.8000000000000003</v>
      </c>
      <c r="AG37" s="478"/>
      <c r="AH37" s="528">
        <v>-2</v>
      </c>
      <c r="AI37" s="592"/>
      <c r="AJ37" s="478">
        <v>0</v>
      </c>
      <c r="AK37" s="478"/>
      <c r="AL37" s="484">
        <v>-2</v>
      </c>
      <c r="AM37" s="478"/>
      <c r="AN37" s="528"/>
      <c r="AO37" s="592"/>
      <c r="AP37" s="478"/>
      <c r="AQ37" s="478"/>
      <c r="AR37" s="484"/>
    </row>
    <row r="38" spans="1:44" ht="12.75" customHeight="1" x14ac:dyDescent="0.2">
      <c r="A38" s="38" t="s">
        <v>259</v>
      </c>
      <c r="C38" s="478"/>
      <c r="D38" s="528">
        <v>-1.4</v>
      </c>
      <c r="E38" s="592"/>
      <c r="F38" s="478">
        <v>0.2</v>
      </c>
      <c r="G38" s="478"/>
      <c r="H38" s="484">
        <v>-1.2</v>
      </c>
      <c r="I38" s="478"/>
      <c r="J38" s="528">
        <v>-11.8</v>
      </c>
      <c r="K38" s="592"/>
      <c r="L38" s="478">
        <v>1.6</v>
      </c>
      <c r="M38" s="478"/>
      <c r="N38" s="484">
        <v>-10.200000000000001</v>
      </c>
      <c r="O38" s="478"/>
      <c r="P38" s="528">
        <v>-7.4</v>
      </c>
      <c r="Q38" s="592"/>
      <c r="R38" s="478">
        <v>0.6</v>
      </c>
      <c r="S38" s="478"/>
      <c r="T38" s="484">
        <v>-6.8000000000000007</v>
      </c>
      <c r="U38" s="478"/>
      <c r="V38" s="528">
        <v>-6.9</v>
      </c>
      <c r="W38" s="592"/>
      <c r="X38" s="478">
        <v>1</v>
      </c>
      <c r="Y38" s="478"/>
      <c r="Z38" s="484">
        <v>-5.9</v>
      </c>
      <c r="AB38" s="528">
        <v>-7.3</v>
      </c>
      <c r="AC38" s="592"/>
      <c r="AD38" s="478">
        <v>1.2</v>
      </c>
      <c r="AE38" s="478"/>
      <c r="AF38" s="484">
        <v>-6.1</v>
      </c>
      <c r="AG38" s="478"/>
      <c r="AH38" s="528">
        <v>-34</v>
      </c>
      <c r="AI38" s="592"/>
      <c r="AJ38" s="478">
        <v>6</v>
      </c>
      <c r="AK38" s="478"/>
      <c r="AL38" s="484">
        <v>-28</v>
      </c>
      <c r="AM38" s="478"/>
      <c r="AN38" s="528"/>
      <c r="AO38" s="592"/>
      <c r="AP38" s="478"/>
      <c r="AQ38" s="478"/>
      <c r="AR38" s="484"/>
    </row>
    <row r="39" spans="1:44" ht="12.75" customHeight="1" x14ac:dyDescent="0.2">
      <c r="A39" s="38" t="s">
        <v>263</v>
      </c>
      <c r="C39" s="478"/>
      <c r="D39" s="528">
        <v>-20.100000000000001</v>
      </c>
      <c r="E39" s="592"/>
      <c r="F39" s="478">
        <v>10</v>
      </c>
      <c r="G39" s="478"/>
      <c r="H39" s="484">
        <v>-10.100000000000001</v>
      </c>
      <c r="I39" s="478"/>
      <c r="J39" s="528">
        <v>-22.9</v>
      </c>
      <c r="K39" s="592"/>
      <c r="L39" s="478">
        <v>-4.5</v>
      </c>
      <c r="M39" s="478"/>
      <c r="N39" s="484">
        <v>-27.4</v>
      </c>
      <c r="O39" s="478"/>
      <c r="P39" s="528">
        <v>-21.2</v>
      </c>
      <c r="Q39" s="592"/>
      <c r="R39" s="478">
        <v>23.9</v>
      </c>
      <c r="S39" s="478"/>
      <c r="T39" s="484">
        <v>2.6999999999999993</v>
      </c>
      <c r="U39" s="478"/>
      <c r="V39" s="528">
        <v>-53.7</v>
      </c>
      <c r="W39" s="592"/>
      <c r="X39" s="478">
        <v>29.6</v>
      </c>
      <c r="Y39" s="478"/>
      <c r="Z39" s="484">
        <v>-24.1</v>
      </c>
      <c r="AB39" s="528">
        <v>-41.6</v>
      </c>
      <c r="AC39" s="592"/>
      <c r="AD39" s="478">
        <v>24.6</v>
      </c>
      <c r="AE39" s="478"/>
      <c r="AF39" s="484">
        <v>-17</v>
      </c>
      <c r="AG39" s="478"/>
      <c r="AH39" s="528">
        <v>-76</v>
      </c>
      <c r="AI39" s="592"/>
      <c r="AJ39" s="478">
        <v>39</v>
      </c>
      <c r="AK39" s="478"/>
      <c r="AL39" s="484">
        <v>-37</v>
      </c>
      <c r="AM39" s="478"/>
      <c r="AN39" s="528"/>
      <c r="AO39" s="592"/>
      <c r="AP39" s="478"/>
      <c r="AQ39" s="478"/>
      <c r="AR39" s="484"/>
    </row>
    <row r="40" spans="1:44" ht="5.0999999999999996" customHeight="1" x14ac:dyDescent="0.2">
      <c r="A40" s="11"/>
      <c r="C40" s="478"/>
      <c r="D40" s="534"/>
      <c r="E40" s="478"/>
      <c r="F40" s="593"/>
      <c r="G40" s="478"/>
      <c r="H40" s="594"/>
      <c r="I40" s="478"/>
      <c r="J40" s="534"/>
      <c r="K40" s="478"/>
      <c r="L40" s="593"/>
      <c r="M40" s="478"/>
      <c r="N40" s="594"/>
      <c r="O40" s="478"/>
      <c r="P40" s="534"/>
      <c r="Q40" s="478"/>
      <c r="R40" s="593"/>
      <c r="S40" s="478"/>
      <c r="T40" s="594"/>
      <c r="U40" s="478"/>
      <c r="V40" s="534"/>
      <c r="W40" s="478"/>
      <c r="X40" s="593"/>
      <c r="Y40" s="478"/>
      <c r="Z40" s="594"/>
      <c r="AB40" s="534"/>
      <c r="AC40" s="478"/>
      <c r="AD40" s="593"/>
      <c r="AE40" s="478"/>
      <c r="AF40" s="594"/>
      <c r="AG40" s="478"/>
      <c r="AH40" s="534">
        <v>0</v>
      </c>
      <c r="AI40" s="478"/>
      <c r="AJ40" s="593">
        <v>0</v>
      </c>
      <c r="AK40" s="478"/>
      <c r="AL40" s="594">
        <v>0</v>
      </c>
      <c r="AM40" s="478"/>
      <c r="AN40" s="534"/>
      <c r="AO40" s="478"/>
      <c r="AP40" s="566"/>
      <c r="AQ40" s="478"/>
      <c r="AR40" s="535"/>
    </row>
    <row r="41" spans="1:44" s="1" customFormat="1" ht="14.1" customHeight="1" x14ac:dyDescent="0.2">
      <c r="A41" s="12" t="s">
        <v>85</v>
      </c>
      <c r="C41" s="539"/>
      <c r="D41" s="538">
        <v>-95.9</v>
      </c>
      <c r="E41" s="539"/>
      <c r="F41" s="539">
        <v>51</v>
      </c>
      <c r="G41" s="539"/>
      <c r="H41" s="540">
        <v>-44.900000000000006</v>
      </c>
      <c r="I41" s="539"/>
      <c r="J41" s="538">
        <v>-119.79999999999998</v>
      </c>
      <c r="K41" s="539"/>
      <c r="L41" s="539">
        <v>60.099999999999994</v>
      </c>
      <c r="M41" s="539"/>
      <c r="N41" s="540">
        <v>-59.7</v>
      </c>
      <c r="O41" s="539"/>
      <c r="P41" s="538">
        <v>-96.9</v>
      </c>
      <c r="Q41" s="539"/>
      <c r="R41" s="539">
        <v>42.2</v>
      </c>
      <c r="S41" s="539"/>
      <c r="T41" s="540">
        <v>-54.7</v>
      </c>
      <c r="U41" s="539"/>
      <c r="V41" s="538">
        <v>-142.30000000000001</v>
      </c>
      <c r="W41" s="539"/>
      <c r="X41" s="539">
        <v>51.8</v>
      </c>
      <c r="Y41" s="539"/>
      <c r="Z41" s="540">
        <v>-90.5</v>
      </c>
      <c r="AB41" s="538">
        <v>-146.1</v>
      </c>
      <c r="AC41" s="539"/>
      <c r="AD41" s="539">
        <v>50.9</v>
      </c>
      <c r="AE41" s="539"/>
      <c r="AF41" s="540">
        <v>-95.199999999999989</v>
      </c>
      <c r="AG41" s="539"/>
      <c r="AH41" s="538">
        <v>-271</v>
      </c>
      <c r="AI41" s="539"/>
      <c r="AJ41" s="539">
        <v>86</v>
      </c>
      <c r="AK41" s="539"/>
      <c r="AL41" s="540">
        <v>-185</v>
      </c>
      <c r="AM41" s="539"/>
      <c r="AN41" s="538"/>
      <c r="AO41" s="539"/>
      <c r="AP41" s="539"/>
      <c r="AQ41" s="539"/>
      <c r="AR41" s="540"/>
    </row>
    <row r="42" spans="1:44" s="1" customFormat="1" ht="5.0999999999999996" customHeight="1" x14ac:dyDescent="0.2">
      <c r="A42" s="12"/>
      <c r="C42" s="539"/>
      <c r="D42" s="538"/>
      <c r="E42" s="539"/>
      <c r="F42" s="539"/>
      <c r="G42" s="539"/>
      <c r="H42" s="540"/>
      <c r="I42" s="539"/>
      <c r="J42" s="538"/>
      <c r="K42" s="539"/>
      <c r="L42" s="539"/>
      <c r="M42" s="539"/>
      <c r="N42" s="540"/>
      <c r="O42" s="539"/>
      <c r="P42" s="538"/>
      <c r="Q42" s="539"/>
      <c r="R42" s="539"/>
      <c r="S42" s="539"/>
      <c r="T42" s="540"/>
      <c r="U42" s="539"/>
      <c r="V42" s="538"/>
      <c r="W42" s="539"/>
      <c r="X42" s="539"/>
      <c r="Y42" s="539"/>
      <c r="Z42" s="540"/>
      <c r="AB42" s="538"/>
      <c r="AC42" s="539"/>
      <c r="AD42" s="539"/>
      <c r="AE42" s="539"/>
      <c r="AF42" s="540"/>
      <c r="AG42" s="539"/>
      <c r="AH42" s="538"/>
      <c r="AI42" s="539"/>
      <c r="AJ42" s="539"/>
      <c r="AK42" s="539"/>
      <c r="AL42" s="540"/>
      <c r="AM42" s="539"/>
      <c r="AN42" s="538"/>
      <c r="AO42" s="539"/>
      <c r="AP42" s="539"/>
      <c r="AQ42" s="539"/>
      <c r="AR42" s="540"/>
    </row>
    <row r="43" spans="1:44" s="1" customFormat="1" ht="14.1" customHeight="1" x14ac:dyDescent="0.2">
      <c r="A43" s="12" t="s">
        <v>173</v>
      </c>
      <c r="B43" s="46"/>
      <c r="C43" s="539"/>
      <c r="D43" s="542"/>
      <c r="E43" s="545"/>
      <c r="F43" s="545"/>
      <c r="G43" s="545"/>
      <c r="H43" s="543"/>
      <c r="I43" s="539"/>
      <c r="J43" s="542"/>
      <c r="K43" s="545"/>
      <c r="L43" s="545"/>
      <c r="M43" s="545"/>
      <c r="N43" s="543"/>
      <c r="O43" s="539"/>
      <c r="P43" s="542"/>
      <c r="Q43" s="545"/>
      <c r="R43" s="545"/>
      <c r="S43" s="545"/>
      <c r="T43" s="543"/>
      <c r="U43" s="539"/>
      <c r="V43" s="542"/>
      <c r="W43" s="545"/>
      <c r="X43" s="545"/>
      <c r="Y43" s="545"/>
      <c r="Z43" s="543"/>
      <c r="AB43" s="542"/>
      <c r="AC43" s="545"/>
      <c r="AD43" s="545"/>
      <c r="AE43" s="545"/>
      <c r="AF43" s="543"/>
      <c r="AG43" s="539"/>
      <c r="AH43" s="542"/>
      <c r="AI43" s="545"/>
      <c r="AJ43" s="545"/>
      <c r="AK43" s="545"/>
      <c r="AL43" s="543"/>
      <c r="AM43" s="539"/>
      <c r="AN43" s="542"/>
      <c r="AO43" s="545"/>
      <c r="AP43" s="545"/>
      <c r="AQ43" s="545"/>
      <c r="AR43" s="543"/>
    </row>
    <row r="44" spans="1:44" s="1" customFormat="1" ht="14.1" customHeight="1" x14ac:dyDescent="0.2">
      <c r="A44" s="38" t="s">
        <v>260</v>
      </c>
      <c r="B44" s="46"/>
      <c r="C44" s="539"/>
      <c r="D44" s="542">
        <v>0</v>
      </c>
      <c r="E44" s="545"/>
      <c r="F44" s="545">
        <v>0</v>
      </c>
      <c r="G44" s="545"/>
      <c r="H44" s="543">
        <v>0</v>
      </c>
      <c r="I44" s="539"/>
      <c r="J44" s="542">
        <v>10.199999999999999</v>
      </c>
      <c r="K44" s="545"/>
      <c r="L44" s="545">
        <v>-1.5</v>
      </c>
      <c r="M44" s="545"/>
      <c r="N44" s="543">
        <v>8.6999999999999993</v>
      </c>
      <c r="O44" s="539"/>
      <c r="P44" s="542">
        <v>5.6</v>
      </c>
      <c r="Q44" s="545"/>
      <c r="R44" s="545">
        <v>-0.5</v>
      </c>
      <c r="S44" s="545"/>
      <c r="T44" s="543">
        <v>5.0999999999999996</v>
      </c>
      <c r="U44" s="539"/>
      <c r="V44" s="542">
        <v>3.2</v>
      </c>
      <c r="W44" s="545"/>
      <c r="X44" s="545">
        <v>-0.8</v>
      </c>
      <c r="Y44" s="545"/>
      <c r="Z44" s="543">
        <v>2.4000000000000004</v>
      </c>
      <c r="AB44" s="542">
        <v>2.8</v>
      </c>
      <c r="AC44" s="545"/>
      <c r="AD44" s="545">
        <v>-0.5</v>
      </c>
      <c r="AE44" s="545"/>
      <c r="AF44" s="543">
        <v>2.2999999999999998</v>
      </c>
      <c r="AG44" s="539"/>
      <c r="AH44" s="542">
        <v>29</v>
      </c>
      <c r="AI44" s="545"/>
      <c r="AJ44" s="545">
        <v>-5</v>
      </c>
      <c r="AK44" s="545"/>
      <c r="AL44" s="543">
        <v>24</v>
      </c>
      <c r="AM44" s="539"/>
      <c r="AN44" s="542"/>
      <c r="AO44" s="545"/>
      <c r="AP44" s="545"/>
      <c r="AQ44" s="545"/>
      <c r="AR44" s="543"/>
    </row>
    <row r="45" spans="1:44" s="1" customFormat="1" ht="14.1" customHeight="1" x14ac:dyDescent="0.2">
      <c r="A45" s="38" t="s">
        <v>263</v>
      </c>
      <c r="B45" s="46"/>
      <c r="C45" s="539"/>
      <c r="D45" s="542">
        <v>0</v>
      </c>
      <c r="E45" s="545"/>
      <c r="F45" s="545">
        <v>0</v>
      </c>
      <c r="G45" s="545"/>
      <c r="H45" s="543">
        <v>0</v>
      </c>
      <c r="I45" s="539"/>
      <c r="J45" s="542">
        <v>0</v>
      </c>
      <c r="K45" s="545"/>
      <c r="L45" s="545">
        <v>19.3</v>
      </c>
      <c r="M45" s="545"/>
      <c r="N45" s="543">
        <v>19.3</v>
      </c>
      <c r="O45" s="539"/>
      <c r="P45" s="542">
        <v>0</v>
      </c>
      <c r="Q45" s="545"/>
      <c r="R45" s="545">
        <v>-7</v>
      </c>
      <c r="S45" s="545"/>
      <c r="T45" s="543">
        <v>-7</v>
      </c>
      <c r="U45" s="539"/>
      <c r="V45" s="542">
        <v>5.5</v>
      </c>
      <c r="W45" s="545"/>
      <c r="X45" s="545">
        <v>-0.5</v>
      </c>
      <c r="Y45" s="545"/>
      <c r="Z45" s="543">
        <v>5</v>
      </c>
      <c r="AB45" s="542">
        <v>0</v>
      </c>
      <c r="AC45" s="545"/>
      <c r="AD45" s="545">
        <v>0</v>
      </c>
      <c r="AE45" s="545"/>
      <c r="AF45" s="543">
        <v>0</v>
      </c>
      <c r="AG45" s="539"/>
      <c r="AH45" s="542">
        <v>0</v>
      </c>
      <c r="AI45" s="545"/>
      <c r="AJ45" s="545">
        <v>0</v>
      </c>
      <c r="AK45" s="545"/>
      <c r="AL45" s="543">
        <v>0</v>
      </c>
      <c r="AM45" s="539"/>
      <c r="AN45" s="542"/>
      <c r="AO45" s="545"/>
      <c r="AP45" s="545"/>
      <c r="AQ45" s="545"/>
      <c r="AR45" s="543"/>
    </row>
    <row r="46" spans="1:44" s="46" customFormat="1" ht="5.0999999999999996" customHeight="1" x14ac:dyDescent="0.2">
      <c r="A46" s="38"/>
      <c r="C46" s="545"/>
      <c r="D46" s="595"/>
      <c r="E46" s="545"/>
      <c r="F46" s="596"/>
      <c r="G46" s="545"/>
      <c r="H46" s="597"/>
      <c r="I46" s="545"/>
      <c r="J46" s="595"/>
      <c r="K46" s="545"/>
      <c r="L46" s="596"/>
      <c r="M46" s="545"/>
      <c r="N46" s="597"/>
      <c r="O46" s="545"/>
      <c r="P46" s="595"/>
      <c r="Q46" s="545"/>
      <c r="R46" s="596"/>
      <c r="S46" s="545"/>
      <c r="T46" s="597"/>
      <c r="U46" s="545"/>
      <c r="V46" s="595"/>
      <c r="W46" s="545"/>
      <c r="X46" s="596"/>
      <c r="Y46" s="545"/>
      <c r="Z46" s="597"/>
      <c r="AB46" s="595"/>
      <c r="AC46" s="545"/>
      <c r="AD46" s="596"/>
      <c r="AE46" s="545"/>
      <c r="AF46" s="597"/>
      <c r="AG46" s="545"/>
      <c r="AH46" s="595"/>
      <c r="AI46" s="545"/>
      <c r="AJ46" s="596"/>
      <c r="AK46" s="545"/>
      <c r="AL46" s="597"/>
      <c r="AM46" s="545"/>
      <c r="AN46" s="595"/>
      <c r="AO46" s="545"/>
      <c r="AP46" s="736"/>
      <c r="AQ46" s="545"/>
      <c r="AR46" s="737"/>
    </row>
    <row r="47" spans="1:44" s="1" customFormat="1" ht="14.1" customHeight="1" x14ac:dyDescent="0.2">
      <c r="A47" s="12" t="s">
        <v>174</v>
      </c>
      <c r="B47"/>
      <c r="C47" s="539"/>
      <c r="D47" s="542"/>
      <c r="E47" s="545"/>
      <c r="F47" s="545"/>
      <c r="G47" s="545"/>
      <c r="H47" s="543"/>
      <c r="I47" s="539"/>
      <c r="J47" s="542"/>
      <c r="K47" s="545"/>
      <c r="L47" s="545"/>
      <c r="M47" s="545"/>
      <c r="N47" s="543"/>
      <c r="O47" s="539"/>
      <c r="P47" s="542"/>
      <c r="Q47" s="545"/>
      <c r="R47" s="545"/>
      <c r="S47" s="545"/>
      <c r="T47" s="543"/>
      <c r="U47" s="539"/>
      <c r="V47" s="542"/>
      <c r="W47" s="545"/>
      <c r="X47" s="545"/>
      <c r="Y47" s="545"/>
      <c r="Z47" s="543"/>
      <c r="AB47" s="542"/>
      <c r="AC47" s="545"/>
      <c r="AD47" s="545"/>
      <c r="AE47" s="545"/>
      <c r="AF47" s="543"/>
      <c r="AG47" s="539"/>
      <c r="AH47" s="542"/>
      <c r="AI47" s="545"/>
      <c r="AJ47" s="545"/>
      <c r="AK47" s="545"/>
      <c r="AL47" s="543"/>
      <c r="AM47" s="539"/>
      <c r="AN47" s="542"/>
      <c r="AO47" s="545"/>
      <c r="AP47" s="545"/>
      <c r="AQ47" s="545"/>
      <c r="AR47" s="543"/>
    </row>
    <row r="48" spans="1:44" s="1" customFormat="1" ht="14.1" customHeight="1" x14ac:dyDescent="0.2">
      <c r="A48" s="38" t="s">
        <v>51</v>
      </c>
      <c r="B48"/>
      <c r="C48" s="539"/>
      <c r="D48" s="542">
        <v>-51.5</v>
      </c>
      <c r="E48" s="545"/>
      <c r="F48" s="545">
        <v>12.9</v>
      </c>
      <c r="G48" s="545"/>
      <c r="H48" s="543">
        <v>-38.6</v>
      </c>
      <c r="I48" s="539"/>
      <c r="J48" s="542">
        <v>-57.2</v>
      </c>
      <c r="K48" s="545"/>
      <c r="L48" s="545">
        <v>14.3</v>
      </c>
      <c r="M48" s="545"/>
      <c r="N48" s="543">
        <v>-42.900000000000006</v>
      </c>
      <c r="O48" s="539"/>
      <c r="P48" s="542">
        <v>-65.2</v>
      </c>
      <c r="Q48" s="545"/>
      <c r="R48" s="545">
        <v>16.899999999999999</v>
      </c>
      <c r="S48" s="545"/>
      <c r="T48" s="543">
        <v>-48.300000000000004</v>
      </c>
      <c r="U48" s="539"/>
      <c r="V48" s="542">
        <v>-78.5</v>
      </c>
      <c r="W48" s="545"/>
      <c r="X48" s="545">
        <v>20.399999999999999</v>
      </c>
      <c r="Y48" s="545"/>
      <c r="Z48" s="543">
        <v>-58.1</v>
      </c>
      <c r="AB48" s="542">
        <v>-95</v>
      </c>
      <c r="AC48" s="545"/>
      <c r="AD48" s="545">
        <v>24.7</v>
      </c>
      <c r="AE48" s="545"/>
      <c r="AF48" s="543">
        <v>-70.3</v>
      </c>
      <c r="AG48" s="539"/>
      <c r="AH48" s="542">
        <v>-159</v>
      </c>
      <c r="AI48" s="545"/>
      <c r="AJ48" s="545">
        <v>41</v>
      </c>
      <c r="AK48" s="545"/>
      <c r="AL48" s="543">
        <v>-118</v>
      </c>
      <c r="AM48" s="539"/>
      <c r="AN48" s="542"/>
      <c r="AO48" s="545"/>
      <c r="AP48" s="545"/>
      <c r="AQ48" s="545"/>
      <c r="AR48" s="543"/>
    </row>
    <row r="49" spans="1:44" s="1" customFormat="1" ht="14.1" customHeight="1" x14ac:dyDescent="0.2">
      <c r="A49" s="38" t="s">
        <v>90</v>
      </c>
      <c r="B49"/>
      <c r="C49" s="539"/>
      <c r="D49" s="542">
        <v>-22.9</v>
      </c>
      <c r="E49" s="545"/>
      <c r="F49" s="545">
        <v>27.9</v>
      </c>
      <c r="G49" s="545"/>
      <c r="H49" s="543">
        <v>5</v>
      </c>
      <c r="I49" s="539"/>
      <c r="J49" s="542">
        <v>-27.9</v>
      </c>
      <c r="K49" s="545"/>
      <c r="L49" s="545">
        <v>48.7</v>
      </c>
      <c r="M49" s="545"/>
      <c r="N49" s="543">
        <v>20.800000000000004</v>
      </c>
      <c r="O49" s="539"/>
      <c r="P49" s="542">
        <v>-3.1</v>
      </c>
      <c r="Q49" s="545"/>
      <c r="R49" s="545">
        <v>0.8</v>
      </c>
      <c r="S49" s="545"/>
      <c r="T49" s="543">
        <v>-2.2999999999999998</v>
      </c>
      <c r="U49" s="539"/>
      <c r="V49" s="542">
        <v>-3.2</v>
      </c>
      <c r="W49" s="545"/>
      <c r="X49" s="545">
        <v>0.8</v>
      </c>
      <c r="Y49" s="545"/>
      <c r="Z49" s="543">
        <v>-2.4000000000000004</v>
      </c>
      <c r="AB49" s="542">
        <v>-2.2000000000000002</v>
      </c>
      <c r="AC49" s="545"/>
      <c r="AD49" s="545">
        <v>0.4</v>
      </c>
      <c r="AE49" s="545"/>
      <c r="AF49" s="543">
        <v>-1.8000000000000003</v>
      </c>
      <c r="AG49" s="539"/>
      <c r="AH49" s="542">
        <v>-2</v>
      </c>
      <c r="AI49" s="545"/>
      <c r="AJ49" s="545">
        <v>0</v>
      </c>
      <c r="AK49" s="545"/>
      <c r="AL49" s="543">
        <v>-2</v>
      </c>
      <c r="AM49" s="539"/>
      <c r="AN49" s="542"/>
      <c r="AO49" s="545"/>
      <c r="AP49" s="545"/>
      <c r="AQ49" s="545"/>
      <c r="AR49" s="543"/>
    </row>
    <row r="50" spans="1:44" s="1" customFormat="1" ht="14.1" customHeight="1" x14ac:dyDescent="0.2">
      <c r="A50" s="11" t="s">
        <v>50</v>
      </c>
      <c r="B50"/>
      <c r="C50" s="539"/>
      <c r="D50" s="542">
        <v>-1.4</v>
      </c>
      <c r="E50" s="545"/>
      <c r="F50" s="545">
        <v>0.2</v>
      </c>
      <c r="G50" s="545"/>
      <c r="H50" s="543">
        <v>-1.2</v>
      </c>
      <c r="I50" s="539"/>
      <c r="J50" s="542">
        <v>-1.6000000000000014</v>
      </c>
      <c r="K50" s="545"/>
      <c r="L50" s="545">
        <v>0.10000000000000009</v>
      </c>
      <c r="M50" s="545"/>
      <c r="N50" s="543">
        <v>-1.5000000000000013</v>
      </c>
      <c r="O50" s="539"/>
      <c r="P50" s="542">
        <v>-1.8000000000000007</v>
      </c>
      <c r="Q50" s="545"/>
      <c r="R50" s="545">
        <v>9.9999999999999978E-2</v>
      </c>
      <c r="S50" s="545"/>
      <c r="T50" s="543">
        <v>-1.7000000000000006</v>
      </c>
      <c r="U50" s="539"/>
      <c r="V50" s="542">
        <v>-3.7</v>
      </c>
      <c r="W50" s="545"/>
      <c r="X50" s="545">
        <v>0.19999999999999996</v>
      </c>
      <c r="Y50" s="545"/>
      <c r="Z50" s="543">
        <v>-3.5</v>
      </c>
      <c r="AB50" s="542">
        <v>-4.5</v>
      </c>
      <c r="AC50" s="545"/>
      <c r="AD50" s="545">
        <v>0.7</v>
      </c>
      <c r="AE50" s="545"/>
      <c r="AF50" s="543">
        <v>-3.8</v>
      </c>
      <c r="AG50" s="539"/>
      <c r="AH50" s="542">
        <v>-5</v>
      </c>
      <c r="AI50" s="545"/>
      <c r="AJ50" s="545">
        <v>1</v>
      </c>
      <c r="AK50" s="545"/>
      <c r="AL50" s="543">
        <v>-4</v>
      </c>
      <c r="AM50" s="539"/>
      <c r="AN50" s="542"/>
      <c r="AO50" s="545"/>
      <c r="AP50" s="545"/>
      <c r="AQ50" s="545"/>
      <c r="AR50" s="543"/>
    </row>
    <row r="51" spans="1:44" s="1" customFormat="1" ht="14.1" customHeight="1" x14ac:dyDescent="0.2">
      <c r="A51" s="38" t="s">
        <v>178</v>
      </c>
      <c r="B51"/>
      <c r="C51" s="539"/>
      <c r="D51" s="542">
        <v>-20.100000000000001</v>
      </c>
      <c r="E51" s="545"/>
      <c r="F51" s="545">
        <v>10</v>
      </c>
      <c r="G51" s="545"/>
      <c r="H51" s="543">
        <v>-10.100000000000001</v>
      </c>
      <c r="I51" s="539"/>
      <c r="J51" s="542">
        <v>-22.9</v>
      </c>
      <c r="K51" s="545"/>
      <c r="L51" s="545">
        <v>14.8</v>
      </c>
      <c r="M51" s="545"/>
      <c r="N51" s="543">
        <v>-8.0999999999999979</v>
      </c>
      <c r="O51" s="539"/>
      <c r="P51" s="542">
        <v>-21.2</v>
      </c>
      <c r="Q51" s="545"/>
      <c r="R51" s="545">
        <v>16.899999999999999</v>
      </c>
      <c r="S51" s="545"/>
      <c r="T51" s="543">
        <v>-4.3000000000000007</v>
      </c>
      <c r="U51" s="539"/>
      <c r="V51" s="542">
        <v>-48.2</v>
      </c>
      <c r="W51" s="545"/>
      <c r="X51" s="545">
        <v>29.1</v>
      </c>
      <c r="Y51" s="545"/>
      <c r="Z51" s="543">
        <v>-19.100000000000001</v>
      </c>
      <c r="AB51" s="542">
        <v>-41.6</v>
      </c>
      <c r="AC51" s="545"/>
      <c r="AD51" s="545">
        <v>24.6</v>
      </c>
      <c r="AE51" s="545"/>
      <c r="AF51" s="543">
        <v>-17</v>
      </c>
      <c r="AG51" s="539"/>
      <c r="AH51" s="542">
        <v>-76</v>
      </c>
      <c r="AI51" s="545"/>
      <c r="AJ51" s="545">
        <v>39</v>
      </c>
      <c r="AK51" s="545"/>
      <c r="AL51" s="543">
        <v>-37</v>
      </c>
      <c r="AM51" s="539"/>
      <c r="AN51" s="542"/>
      <c r="AO51" s="545"/>
      <c r="AP51" s="545"/>
      <c r="AQ51" s="545"/>
      <c r="AR51" s="543"/>
    </row>
    <row r="52" spans="1:44" ht="5.0999999999999996" customHeight="1" x14ac:dyDescent="0.2">
      <c r="A52" s="11"/>
      <c r="D52" s="138"/>
      <c r="E52" s="136"/>
      <c r="F52" s="384"/>
      <c r="G52" s="136"/>
      <c r="H52" s="385"/>
      <c r="J52" s="138"/>
      <c r="K52" s="136"/>
      <c r="L52" s="384"/>
      <c r="M52" s="136"/>
      <c r="N52" s="385"/>
      <c r="P52" s="138"/>
      <c r="Q52" s="136"/>
      <c r="R52" s="384"/>
      <c r="S52" s="136"/>
      <c r="T52" s="385"/>
      <c r="V52" s="138"/>
      <c r="W52" s="136"/>
      <c r="X52" s="384"/>
      <c r="Y52" s="136"/>
      <c r="Z52" s="385"/>
      <c r="AB52" s="138"/>
      <c r="AC52" s="136"/>
      <c r="AD52" s="384"/>
      <c r="AE52" s="136"/>
      <c r="AF52" s="385"/>
      <c r="AH52" s="138"/>
      <c r="AI52" s="136"/>
      <c r="AJ52" s="384"/>
      <c r="AK52" s="136"/>
      <c r="AL52" s="385"/>
      <c r="AN52" s="138"/>
      <c r="AO52" s="136"/>
      <c r="AP52" s="479"/>
      <c r="AQ52" s="136"/>
      <c r="AR52" s="143"/>
    </row>
    <row r="53" spans="1:44" s="46" customFormat="1" ht="14.1" customHeight="1" thickBot="1" x14ac:dyDescent="0.25">
      <c r="A53" s="12" t="s">
        <v>84</v>
      </c>
      <c r="C53" s="605"/>
      <c r="D53" s="598">
        <v>-95.9</v>
      </c>
      <c r="E53" s="599"/>
      <c r="F53" s="600">
        <v>51</v>
      </c>
      <c r="G53" s="599"/>
      <c r="H53" s="601">
        <v>-44.900000000000006</v>
      </c>
      <c r="I53" s="605"/>
      <c r="J53" s="598">
        <v>-109.6</v>
      </c>
      <c r="K53" s="599"/>
      <c r="L53" s="600">
        <v>77.900000000000006</v>
      </c>
      <c r="M53" s="599"/>
      <c r="N53" s="601">
        <v>-31.7</v>
      </c>
      <c r="O53" s="605"/>
      <c r="P53" s="598">
        <v>-91.3</v>
      </c>
      <c r="Q53" s="599"/>
      <c r="R53" s="600">
        <v>34.700000000000003</v>
      </c>
      <c r="S53" s="599"/>
      <c r="T53" s="601">
        <v>-56.600000000000009</v>
      </c>
      <c r="U53" s="605"/>
      <c r="V53" s="598">
        <v>-133.60000000000002</v>
      </c>
      <c r="W53" s="599"/>
      <c r="X53" s="600">
        <v>50.5</v>
      </c>
      <c r="Y53" s="599"/>
      <c r="Z53" s="601">
        <v>-83.1</v>
      </c>
      <c r="AB53" s="598">
        <v>-143.30000000000001</v>
      </c>
      <c r="AC53" s="599"/>
      <c r="AD53" s="600">
        <v>50.4</v>
      </c>
      <c r="AE53" s="599"/>
      <c r="AF53" s="601">
        <v>-92.899999999999991</v>
      </c>
      <c r="AG53" s="605"/>
      <c r="AH53" s="598">
        <v>-242</v>
      </c>
      <c r="AI53" s="599"/>
      <c r="AJ53" s="600">
        <v>81</v>
      </c>
      <c r="AK53" s="599"/>
      <c r="AL53" s="601">
        <v>-161</v>
      </c>
      <c r="AM53" s="605"/>
      <c r="AN53" s="598"/>
      <c r="AO53" s="599"/>
      <c r="AP53" s="600"/>
      <c r="AQ53" s="599"/>
      <c r="AR53" s="601"/>
    </row>
    <row r="54" spans="1:44" s="1" customFormat="1" ht="5.0999999999999996" customHeight="1" thickTop="1" thickBot="1" x14ac:dyDescent="0.25">
      <c r="A54" s="33"/>
      <c r="B54" s="44"/>
      <c r="D54" s="386"/>
      <c r="E54" s="32"/>
      <c r="F54" s="32"/>
      <c r="G54" s="32"/>
      <c r="H54" s="387"/>
      <c r="J54" s="386"/>
      <c r="K54" s="32"/>
      <c r="L54" s="32"/>
      <c r="M54" s="32"/>
      <c r="N54" s="387"/>
      <c r="P54" s="386"/>
      <c r="Q54" s="32"/>
      <c r="R54" s="32"/>
      <c r="S54" s="32"/>
      <c r="T54" s="387"/>
      <c r="V54" s="386"/>
      <c r="W54" s="32"/>
      <c r="X54" s="32"/>
      <c r="Y54" s="32"/>
      <c r="Z54" s="387"/>
      <c r="AB54" s="386"/>
      <c r="AC54" s="32"/>
      <c r="AD54" s="32"/>
      <c r="AE54" s="32"/>
      <c r="AF54" s="387"/>
      <c r="AH54" s="386"/>
      <c r="AI54" s="32"/>
      <c r="AJ54" s="32"/>
      <c r="AK54" s="32"/>
      <c r="AL54" s="387"/>
      <c r="AN54" s="386"/>
      <c r="AO54" s="32"/>
      <c r="AP54" s="32"/>
      <c r="AQ54" s="32"/>
      <c r="AR54" s="387"/>
    </row>
    <row r="55" spans="1:44" ht="5.0999999999999996" customHeight="1" thickBot="1" x14ac:dyDescent="0.25">
      <c r="A55" s="11"/>
      <c r="D55" s="30"/>
      <c r="E55" s="30"/>
      <c r="F55" s="30"/>
      <c r="G55" s="30"/>
      <c r="H55" s="30"/>
      <c r="J55" s="30"/>
      <c r="K55" s="30"/>
      <c r="L55" s="30"/>
      <c r="M55" s="30"/>
      <c r="N55" s="30"/>
      <c r="P55" s="30"/>
      <c r="Q55" s="30"/>
      <c r="R55" s="30"/>
      <c r="S55" s="30"/>
      <c r="T55" s="30"/>
      <c r="V55" s="30"/>
      <c r="W55" s="30"/>
      <c r="X55" s="30"/>
      <c r="Y55" s="30"/>
      <c r="Z55" s="30"/>
      <c r="AB55" s="30"/>
      <c r="AC55" s="30"/>
      <c r="AD55" s="30"/>
      <c r="AE55" s="30"/>
      <c r="AF55" s="30"/>
      <c r="AH55" s="30"/>
      <c r="AI55" s="30"/>
      <c r="AJ55" s="30"/>
      <c r="AK55" s="30"/>
      <c r="AL55" s="30"/>
      <c r="AN55" s="30"/>
      <c r="AO55" s="30"/>
      <c r="AP55" s="30"/>
      <c r="AQ55" s="30"/>
      <c r="AR55" s="738"/>
    </row>
    <row r="56" spans="1:44" ht="12.75" customHeight="1" thickBot="1" x14ac:dyDescent="0.25">
      <c r="A56" s="49" t="s">
        <v>54</v>
      </c>
      <c r="B56" s="50"/>
      <c r="D56" s="380"/>
      <c r="E56" s="381"/>
      <c r="F56" s="382"/>
      <c r="G56" s="381"/>
      <c r="H56" s="383"/>
      <c r="J56" s="380"/>
      <c r="K56" s="381"/>
      <c r="L56" s="382"/>
      <c r="M56" s="381"/>
      <c r="N56" s="383"/>
      <c r="P56" s="380"/>
      <c r="Q56" s="381"/>
      <c r="R56" s="382"/>
      <c r="S56" s="381"/>
      <c r="T56" s="383"/>
      <c r="V56" s="380"/>
      <c r="W56" s="381"/>
      <c r="X56" s="382"/>
      <c r="Y56" s="381"/>
      <c r="Z56" s="383"/>
      <c r="AB56" s="380"/>
      <c r="AC56" s="381"/>
      <c r="AD56" s="382"/>
      <c r="AE56" s="381"/>
      <c r="AF56" s="383"/>
      <c r="AH56" s="380"/>
      <c r="AI56" s="381"/>
      <c r="AJ56" s="382"/>
      <c r="AK56" s="381"/>
      <c r="AL56" s="383"/>
      <c r="AN56" s="380"/>
      <c r="AO56" s="381"/>
      <c r="AP56" s="382"/>
      <c r="AQ56" s="381"/>
      <c r="AR56" s="383"/>
    </row>
    <row r="57" spans="1:44" ht="12.75" customHeight="1" x14ac:dyDescent="0.2">
      <c r="A57" s="38" t="s">
        <v>233</v>
      </c>
      <c r="C57" s="589"/>
      <c r="D57" s="588">
        <v>-49.2</v>
      </c>
      <c r="E57" s="589"/>
      <c r="F57" s="590">
        <v>12.3</v>
      </c>
      <c r="G57" s="589"/>
      <c r="H57" s="591">
        <v>-36.900000000000006</v>
      </c>
      <c r="I57" s="589"/>
      <c r="J57" s="588">
        <v>-77.3</v>
      </c>
      <c r="K57" s="589"/>
      <c r="L57" s="590">
        <v>19.3</v>
      </c>
      <c r="M57" s="589"/>
      <c r="N57" s="591">
        <v>-58</v>
      </c>
      <c r="O57" s="589"/>
      <c r="P57" s="588">
        <v>-65</v>
      </c>
      <c r="Q57" s="589"/>
      <c r="R57" s="590">
        <v>16.899999999999999</v>
      </c>
      <c r="S57" s="589"/>
      <c r="T57" s="591">
        <v>-48.1</v>
      </c>
      <c r="U57" s="589"/>
      <c r="V57" s="588">
        <v>-73.400000000000006</v>
      </c>
      <c r="W57" s="589"/>
      <c r="X57" s="590">
        <v>19.100000000000001</v>
      </c>
      <c r="Y57" s="589"/>
      <c r="Z57" s="591">
        <v>-54.300000000000004</v>
      </c>
      <c r="AB57" s="588">
        <v>-93.7</v>
      </c>
      <c r="AC57" s="589"/>
      <c r="AD57" s="590">
        <v>24.4</v>
      </c>
      <c r="AE57" s="589"/>
      <c r="AF57" s="591">
        <v>-69.300000000000011</v>
      </c>
      <c r="AG57" s="589"/>
      <c r="AH57" s="588">
        <v>-162</v>
      </c>
      <c r="AI57" s="589"/>
      <c r="AJ57" s="590">
        <v>42</v>
      </c>
      <c r="AK57" s="589"/>
      <c r="AL57" s="591">
        <v>-120</v>
      </c>
      <c r="AM57" s="589"/>
      <c r="AN57" s="588"/>
      <c r="AO57" s="589"/>
      <c r="AP57" s="590"/>
      <c r="AQ57" s="589"/>
      <c r="AR57" s="591"/>
    </row>
    <row r="58" spans="1:44" ht="12.75" customHeight="1" x14ac:dyDescent="0.2">
      <c r="A58" s="38" t="s">
        <v>90</v>
      </c>
      <c r="C58" s="478"/>
      <c r="D58" s="528">
        <v>-35.1</v>
      </c>
      <c r="E58" s="592"/>
      <c r="F58" s="478">
        <v>39.5</v>
      </c>
      <c r="G58" s="478"/>
      <c r="H58" s="484">
        <v>4.3999999999999986</v>
      </c>
      <c r="I58" s="478"/>
      <c r="J58" s="528">
        <v>-37.799999999999997</v>
      </c>
      <c r="K58" s="592"/>
      <c r="L58" s="478">
        <v>68.599999999999994</v>
      </c>
      <c r="M58" s="478"/>
      <c r="N58" s="484">
        <v>30.799999999999997</v>
      </c>
      <c r="O58" s="478"/>
      <c r="P58" s="528">
        <v>-3</v>
      </c>
      <c r="Q58" s="592"/>
      <c r="R58" s="478">
        <v>0.8</v>
      </c>
      <c r="S58" s="478"/>
      <c r="T58" s="484">
        <v>-2.2000000000000002</v>
      </c>
      <c r="U58" s="478"/>
      <c r="V58" s="528">
        <v>-3.4</v>
      </c>
      <c r="W58" s="592"/>
      <c r="X58" s="478">
        <v>0.9</v>
      </c>
      <c r="Y58" s="478"/>
      <c r="Z58" s="484">
        <v>-2.5</v>
      </c>
      <c r="AB58" s="528">
        <v>-1.9</v>
      </c>
      <c r="AC58" s="592"/>
      <c r="AD58" s="478">
        <v>0.5</v>
      </c>
      <c r="AE58" s="478"/>
      <c r="AF58" s="484">
        <v>-1.4</v>
      </c>
      <c r="AG58" s="478"/>
      <c r="AH58" s="528">
        <v>-2</v>
      </c>
      <c r="AI58" s="592"/>
      <c r="AJ58" s="478">
        <v>1</v>
      </c>
      <c r="AK58" s="478"/>
      <c r="AL58" s="484">
        <v>-1</v>
      </c>
      <c r="AM58" s="478"/>
      <c r="AN58" s="528"/>
      <c r="AO58" s="592"/>
      <c r="AP58" s="478"/>
      <c r="AQ58" s="478"/>
      <c r="AR58" s="484"/>
    </row>
    <row r="59" spans="1:44" ht="12.75" customHeight="1" x14ac:dyDescent="0.2">
      <c r="A59" s="38" t="s">
        <v>259</v>
      </c>
      <c r="C59" s="478"/>
      <c r="D59" s="528">
        <v>-2.1</v>
      </c>
      <c r="E59" s="592"/>
      <c r="F59" s="478">
        <v>0.2</v>
      </c>
      <c r="G59" s="478"/>
      <c r="H59" s="484">
        <v>-1.9000000000000001</v>
      </c>
      <c r="I59" s="478"/>
      <c r="J59" s="528">
        <v>-13</v>
      </c>
      <c r="K59" s="592"/>
      <c r="L59" s="478">
        <v>2.5</v>
      </c>
      <c r="M59" s="478"/>
      <c r="N59" s="484">
        <v>-10.5</v>
      </c>
      <c r="O59" s="478"/>
      <c r="P59" s="528">
        <v>-8.6</v>
      </c>
      <c r="Q59" s="592"/>
      <c r="R59" s="478">
        <v>0.6</v>
      </c>
      <c r="S59" s="478"/>
      <c r="T59" s="484">
        <v>-8</v>
      </c>
      <c r="U59" s="478"/>
      <c r="V59" s="528">
        <v>-7.2</v>
      </c>
      <c r="W59" s="592"/>
      <c r="X59" s="478">
        <v>1.1000000000000001</v>
      </c>
      <c r="Y59" s="478"/>
      <c r="Z59" s="484">
        <v>-6.1</v>
      </c>
      <c r="AB59" s="528">
        <v>-15.2</v>
      </c>
      <c r="AC59" s="592"/>
      <c r="AD59" s="478">
        <v>2.6</v>
      </c>
      <c r="AE59" s="478"/>
      <c r="AF59" s="484">
        <v>-12.6</v>
      </c>
      <c r="AG59" s="478"/>
      <c r="AH59" s="528">
        <v>-38</v>
      </c>
      <c r="AI59" s="592"/>
      <c r="AJ59" s="478">
        <v>-1</v>
      </c>
      <c r="AK59" s="478"/>
      <c r="AL59" s="484">
        <v>-39</v>
      </c>
      <c r="AM59" s="478"/>
      <c r="AN59" s="528"/>
      <c r="AO59" s="592"/>
      <c r="AP59" s="478"/>
      <c r="AQ59" s="478"/>
      <c r="AR59" s="484"/>
    </row>
    <row r="60" spans="1:44" ht="13.5" customHeight="1" x14ac:dyDescent="0.2">
      <c r="A60" s="38" t="s">
        <v>263</v>
      </c>
      <c r="C60" s="478"/>
      <c r="D60" s="528">
        <v>-16.100000000000001</v>
      </c>
      <c r="E60" s="592"/>
      <c r="F60" s="478">
        <v>2.5</v>
      </c>
      <c r="G60" s="478"/>
      <c r="H60" s="484">
        <v>-13.600000000000001</v>
      </c>
      <c r="I60" s="478"/>
      <c r="J60" s="528">
        <v>-16.8</v>
      </c>
      <c r="K60" s="592"/>
      <c r="L60" s="478">
        <v>5.2</v>
      </c>
      <c r="M60" s="478"/>
      <c r="N60" s="484">
        <v>-11.600000000000001</v>
      </c>
      <c r="O60" s="478"/>
      <c r="P60" s="528">
        <v>-15</v>
      </c>
      <c r="Q60" s="592"/>
      <c r="R60" s="478">
        <v>20.9</v>
      </c>
      <c r="S60" s="478"/>
      <c r="T60" s="484">
        <v>5.8999999999999986</v>
      </c>
      <c r="U60" s="478"/>
      <c r="V60" s="528">
        <v>-61.7</v>
      </c>
      <c r="W60" s="592"/>
      <c r="X60" s="478">
        <v>27.9</v>
      </c>
      <c r="Y60" s="478"/>
      <c r="Z60" s="484">
        <v>-33.800000000000004</v>
      </c>
      <c r="AB60" s="528">
        <v>-58.5</v>
      </c>
      <c r="AC60" s="592"/>
      <c r="AD60" s="478">
        <v>28.3</v>
      </c>
      <c r="AE60" s="478"/>
      <c r="AF60" s="484">
        <v>-30.2</v>
      </c>
      <c r="AG60" s="478"/>
      <c r="AH60" s="528">
        <v>-70</v>
      </c>
      <c r="AI60" s="592"/>
      <c r="AJ60" s="478">
        <v>44</v>
      </c>
      <c r="AK60" s="478"/>
      <c r="AL60" s="484">
        <v>-26</v>
      </c>
      <c r="AM60" s="478"/>
      <c r="AN60" s="528"/>
      <c r="AO60" s="592"/>
      <c r="AP60" s="478"/>
      <c r="AQ60" s="478"/>
      <c r="AR60" s="484"/>
    </row>
    <row r="61" spans="1:44" ht="5.0999999999999996" customHeight="1" x14ac:dyDescent="0.2">
      <c r="A61" s="11"/>
      <c r="C61" s="478"/>
      <c r="D61" s="534"/>
      <c r="E61" s="478"/>
      <c r="F61" s="593"/>
      <c r="G61" s="478"/>
      <c r="H61" s="594"/>
      <c r="I61" s="478"/>
      <c r="J61" s="534"/>
      <c r="K61" s="478"/>
      <c r="L61" s="593"/>
      <c r="M61" s="478"/>
      <c r="N61" s="594"/>
      <c r="O61" s="478"/>
      <c r="P61" s="534"/>
      <c r="Q61" s="478"/>
      <c r="R61" s="593"/>
      <c r="S61" s="478"/>
      <c r="T61" s="594"/>
      <c r="U61" s="478"/>
      <c r="V61" s="534"/>
      <c r="W61" s="478"/>
      <c r="X61" s="593"/>
      <c r="Y61" s="478"/>
      <c r="Z61" s="594"/>
      <c r="AB61" s="534"/>
      <c r="AC61" s="478"/>
      <c r="AD61" s="593"/>
      <c r="AE61" s="478"/>
      <c r="AF61" s="594"/>
      <c r="AG61" s="478"/>
      <c r="AH61" s="534"/>
      <c r="AI61" s="478"/>
      <c r="AJ61" s="593"/>
      <c r="AK61" s="478"/>
      <c r="AL61" s="594"/>
      <c r="AM61" s="478"/>
      <c r="AN61" s="534"/>
      <c r="AO61" s="478"/>
      <c r="AP61" s="566"/>
      <c r="AQ61" s="478"/>
      <c r="AR61" s="535"/>
    </row>
    <row r="62" spans="1:44" s="1" customFormat="1" ht="14.1" customHeight="1" x14ac:dyDescent="0.2">
      <c r="A62" s="12" t="s">
        <v>87</v>
      </c>
      <c r="C62" s="539"/>
      <c r="D62" s="538">
        <v>-102.5</v>
      </c>
      <c r="E62" s="539"/>
      <c r="F62" s="539">
        <v>54.5</v>
      </c>
      <c r="G62" s="539"/>
      <c r="H62" s="540">
        <v>-48.000000000000007</v>
      </c>
      <c r="I62" s="539"/>
      <c r="J62" s="538">
        <v>-144.9</v>
      </c>
      <c r="K62" s="539"/>
      <c r="L62" s="539">
        <v>95.6</v>
      </c>
      <c r="M62" s="539"/>
      <c r="N62" s="540">
        <v>-49.300000000000004</v>
      </c>
      <c r="O62" s="539"/>
      <c r="P62" s="538">
        <v>-91.6</v>
      </c>
      <c r="Q62" s="539"/>
      <c r="R62" s="539">
        <v>39.200000000000003</v>
      </c>
      <c r="S62" s="539"/>
      <c r="T62" s="540">
        <v>-52.400000000000006</v>
      </c>
      <c r="U62" s="539"/>
      <c r="V62" s="538">
        <v>-145.70000000000002</v>
      </c>
      <c r="W62" s="539"/>
      <c r="X62" s="539">
        <v>49</v>
      </c>
      <c r="Y62" s="539"/>
      <c r="Z62" s="540">
        <v>-96.700000000000017</v>
      </c>
      <c r="AB62" s="538">
        <v>-169.3</v>
      </c>
      <c r="AC62" s="539"/>
      <c r="AD62" s="539">
        <v>55.8</v>
      </c>
      <c r="AE62" s="539"/>
      <c r="AF62" s="540">
        <v>-113.50000000000001</v>
      </c>
      <c r="AG62" s="539"/>
      <c r="AH62" s="538">
        <v>-272</v>
      </c>
      <c r="AI62" s="539"/>
      <c r="AJ62" s="539">
        <v>86</v>
      </c>
      <c r="AK62" s="539"/>
      <c r="AL62" s="540">
        <v>-186</v>
      </c>
      <c r="AM62" s="539"/>
      <c r="AN62" s="538"/>
      <c r="AO62" s="539"/>
      <c r="AP62" s="539"/>
      <c r="AQ62" s="539"/>
      <c r="AR62" s="540"/>
    </row>
    <row r="63" spans="1:44" s="1" customFormat="1" ht="5.0999999999999996" customHeight="1" x14ac:dyDescent="0.2">
      <c r="A63" s="12"/>
      <c r="C63" s="539"/>
      <c r="D63" s="538"/>
      <c r="E63" s="539"/>
      <c r="F63" s="539"/>
      <c r="G63" s="539"/>
      <c r="H63" s="540"/>
      <c r="I63" s="539"/>
      <c r="J63" s="538"/>
      <c r="K63" s="539"/>
      <c r="L63" s="539"/>
      <c r="M63" s="539"/>
      <c r="N63" s="540"/>
      <c r="O63" s="539"/>
      <c r="P63" s="538"/>
      <c r="Q63" s="539"/>
      <c r="R63" s="539"/>
      <c r="S63" s="539"/>
      <c r="T63" s="540"/>
      <c r="U63" s="539"/>
      <c r="V63" s="538"/>
      <c r="W63" s="539"/>
      <c r="X63" s="539"/>
      <c r="Y63" s="539"/>
      <c r="Z63" s="540"/>
      <c r="AB63" s="538"/>
      <c r="AC63" s="539"/>
      <c r="AD63" s="539"/>
      <c r="AE63" s="539"/>
      <c r="AF63" s="540"/>
      <c r="AG63" s="539"/>
      <c r="AH63" s="538"/>
      <c r="AI63" s="539"/>
      <c r="AJ63" s="539"/>
      <c r="AK63" s="539"/>
      <c r="AL63" s="540"/>
      <c r="AM63" s="539"/>
      <c r="AN63" s="538"/>
      <c r="AO63" s="539"/>
      <c r="AP63" s="539"/>
      <c r="AQ63" s="539"/>
      <c r="AR63" s="540"/>
    </row>
    <row r="64" spans="1:44" s="1" customFormat="1" ht="14.1" customHeight="1" x14ac:dyDescent="0.2">
      <c r="A64" s="12" t="s">
        <v>173</v>
      </c>
      <c r="B64" s="46"/>
      <c r="C64" s="539"/>
      <c r="D64" s="542"/>
      <c r="E64" s="545"/>
      <c r="F64" s="545"/>
      <c r="G64" s="545"/>
      <c r="H64" s="484"/>
      <c r="I64" s="539"/>
      <c r="J64" s="542"/>
      <c r="K64" s="545"/>
      <c r="L64" s="545"/>
      <c r="M64" s="545"/>
      <c r="N64" s="484"/>
      <c r="O64" s="539"/>
      <c r="P64" s="542"/>
      <c r="Q64" s="545"/>
      <c r="R64" s="545"/>
      <c r="S64" s="545"/>
      <c r="T64" s="484"/>
      <c r="U64" s="539"/>
      <c r="V64" s="542"/>
      <c r="W64" s="545"/>
      <c r="X64" s="545"/>
      <c r="Y64" s="545"/>
      <c r="Z64" s="543"/>
      <c r="AB64" s="542"/>
      <c r="AC64" s="545"/>
      <c r="AD64" s="545"/>
      <c r="AE64" s="545"/>
      <c r="AF64" s="543"/>
      <c r="AG64" s="539"/>
      <c r="AH64" s="542"/>
      <c r="AI64" s="545"/>
      <c r="AJ64" s="545"/>
      <c r="AK64" s="545"/>
      <c r="AL64" s="543"/>
      <c r="AM64" s="539"/>
      <c r="AN64" s="542"/>
      <c r="AO64" s="545"/>
      <c r="AP64" s="545"/>
      <c r="AQ64" s="545"/>
      <c r="AR64" s="543"/>
    </row>
    <row r="65" spans="1:44" s="1" customFormat="1" ht="14.1" customHeight="1" x14ac:dyDescent="0.2">
      <c r="A65" s="38" t="s">
        <v>261</v>
      </c>
      <c r="B65" s="46"/>
      <c r="C65" s="539"/>
      <c r="D65" s="542">
        <v>0</v>
      </c>
      <c r="E65" s="545"/>
      <c r="F65" s="545">
        <v>0</v>
      </c>
      <c r="G65" s="545"/>
      <c r="H65" s="484">
        <v>0</v>
      </c>
      <c r="I65" s="539"/>
      <c r="J65" s="542">
        <v>16.2</v>
      </c>
      <c r="K65" s="545"/>
      <c r="L65" s="545">
        <v>-4</v>
      </c>
      <c r="M65" s="545"/>
      <c r="N65" s="484">
        <v>12.2</v>
      </c>
      <c r="O65" s="539"/>
      <c r="P65" s="542">
        <v>0</v>
      </c>
      <c r="Q65" s="545"/>
      <c r="R65" s="545">
        <v>0</v>
      </c>
      <c r="S65" s="545"/>
      <c r="T65" s="484">
        <v>0</v>
      </c>
      <c r="U65" s="539"/>
      <c r="V65" s="542">
        <v>0</v>
      </c>
      <c r="W65" s="545"/>
      <c r="X65" s="545">
        <v>0</v>
      </c>
      <c r="Y65" s="545"/>
      <c r="Z65" s="543">
        <v>0</v>
      </c>
      <c r="AB65" s="542">
        <v>0</v>
      </c>
      <c r="AC65" s="545"/>
      <c r="AD65" s="545">
        <v>0</v>
      </c>
      <c r="AE65" s="545"/>
      <c r="AF65" s="543">
        <v>0</v>
      </c>
      <c r="AG65" s="539"/>
      <c r="AH65" s="542">
        <v>0</v>
      </c>
      <c r="AI65" s="545"/>
      <c r="AJ65" s="545">
        <v>0</v>
      </c>
      <c r="AK65" s="545"/>
      <c r="AL65" s="543">
        <v>0</v>
      </c>
      <c r="AM65" s="539"/>
      <c r="AN65" s="542"/>
      <c r="AO65" s="545"/>
      <c r="AP65" s="545"/>
      <c r="AQ65" s="545"/>
      <c r="AR65" s="543"/>
    </row>
    <row r="66" spans="1:44" s="1" customFormat="1" ht="14.1" customHeight="1" x14ac:dyDescent="0.2">
      <c r="A66" s="38" t="s">
        <v>260</v>
      </c>
      <c r="B66" s="46"/>
      <c r="C66" s="539"/>
      <c r="D66" s="542">
        <v>0</v>
      </c>
      <c r="E66" s="545"/>
      <c r="F66" s="545">
        <v>0</v>
      </c>
      <c r="G66" s="545"/>
      <c r="H66" s="484">
        <v>0</v>
      </c>
      <c r="I66" s="539"/>
      <c r="J66" s="542">
        <v>11</v>
      </c>
      <c r="K66" s="545"/>
      <c r="L66" s="545">
        <v>-2.8</v>
      </c>
      <c r="M66" s="545"/>
      <c r="N66" s="484">
        <v>8.1999999999999993</v>
      </c>
      <c r="O66" s="539"/>
      <c r="P66" s="542">
        <v>6.3</v>
      </c>
      <c r="Q66" s="545"/>
      <c r="R66" s="545">
        <v>-0.4</v>
      </c>
      <c r="S66" s="545"/>
      <c r="T66" s="484">
        <v>5.8999999999999995</v>
      </c>
      <c r="U66" s="539"/>
      <c r="V66" s="542">
        <v>2.6</v>
      </c>
      <c r="W66" s="545"/>
      <c r="X66" s="545">
        <v>-0.7</v>
      </c>
      <c r="Y66" s="545"/>
      <c r="Z66" s="543">
        <v>1.9000000000000001</v>
      </c>
      <c r="AB66" s="542">
        <v>8.9</v>
      </c>
      <c r="AC66" s="545"/>
      <c r="AD66" s="545">
        <v>-2.2999999999999998</v>
      </c>
      <c r="AE66" s="545"/>
      <c r="AF66" s="543">
        <v>6.6000000000000005</v>
      </c>
      <c r="AG66" s="539"/>
      <c r="AH66" s="542">
        <v>34</v>
      </c>
      <c r="AI66" s="545"/>
      <c r="AJ66" s="545">
        <v>2</v>
      </c>
      <c r="AK66" s="545"/>
      <c r="AL66" s="543">
        <v>36</v>
      </c>
      <c r="AM66" s="539"/>
      <c r="AN66" s="542"/>
      <c r="AO66" s="545"/>
      <c r="AP66" s="545"/>
      <c r="AQ66" s="545"/>
      <c r="AR66" s="543"/>
    </row>
    <row r="67" spans="1:44" s="1" customFormat="1" ht="14.1" customHeight="1" x14ac:dyDescent="0.2">
      <c r="A67" s="38" t="s">
        <v>257</v>
      </c>
      <c r="B67" s="46"/>
      <c r="C67" s="539"/>
      <c r="D67" s="542">
        <v>0</v>
      </c>
      <c r="E67" s="545"/>
      <c r="F67" s="545">
        <v>0</v>
      </c>
      <c r="G67" s="545"/>
      <c r="H67" s="484">
        <v>0</v>
      </c>
      <c r="I67" s="539"/>
      <c r="J67" s="542">
        <v>0</v>
      </c>
      <c r="K67" s="545"/>
      <c r="L67" s="545">
        <v>0</v>
      </c>
      <c r="M67" s="545"/>
      <c r="N67" s="484">
        <v>0</v>
      </c>
      <c r="O67" s="539"/>
      <c r="P67" s="542">
        <v>0</v>
      </c>
      <c r="Q67" s="545"/>
      <c r="R67" s="545">
        <v>0</v>
      </c>
      <c r="S67" s="545"/>
      <c r="T67" s="484">
        <v>0</v>
      </c>
      <c r="U67" s="539"/>
      <c r="V67" s="542">
        <v>0</v>
      </c>
      <c r="W67" s="545"/>
      <c r="X67" s="545">
        <v>0</v>
      </c>
      <c r="Y67" s="545"/>
      <c r="Z67" s="543">
        <v>0</v>
      </c>
      <c r="AB67" s="542">
        <v>0</v>
      </c>
      <c r="AC67" s="545"/>
      <c r="AD67" s="545">
        <v>0</v>
      </c>
      <c r="AE67" s="545"/>
      <c r="AF67" s="543">
        <v>0</v>
      </c>
      <c r="AG67" s="539"/>
      <c r="AH67" s="542">
        <v>0</v>
      </c>
      <c r="AI67" s="545"/>
      <c r="AJ67" s="545">
        <v>0</v>
      </c>
      <c r="AK67" s="545"/>
      <c r="AL67" s="543">
        <v>0</v>
      </c>
      <c r="AM67" s="539"/>
      <c r="AN67" s="542"/>
      <c r="AO67" s="545"/>
      <c r="AP67" s="545"/>
      <c r="AQ67" s="545"/>
      <c r="AR67" s="543"/>
    </row>
    <row r="68" spans="1:44" s="1" customFormat="1" ht="14.1" customHeight="1" x14ac:dyDescent="0.2">
      <c r="A68" s="38" t="s">
        <v>263</v>
      </c>
      <c r="B68" s="46"/>
      <c r="C68" s="539"/>
      <c r="D68" s="542">
        <v>0</v>
      </c>
      <c r="E68" s="545"/>
      <c r="F68" s="545">
        <v>5.5</v>
      </c>
      <c r="G68" s="545"/>
      <c r="H68" s="543">
        <v>5.5</v>
      </c>
      <c r="I68" s="539"/>
      <c r="J68" s="542">
        <v>0</v>
      </c>
      <c r="K68" s="545"/>
      <c r="L68" s="545">
        <v>4.9000000000000004</v>
      </c>
      <c r="M68" s="545"/>
      <c r="N68" s="543">
        <v>4.9000000000000004</v>
      </c>
      <c r="O68" s="539"/>
      <c r="P68" s="542">
        <v>0</v>
      </c>
      <c r="Q68" s="545"/>
      <c r="R68" s="545">
        <v>-7</v>
      </c>
      <c r="S68" s="545"/>
      <c r="T68" s="543">
        <v>-7</v>
      </c>
      <c r="U68" s="539"/>
      <c r="V68" s="542">
        <v>20.5</v>
      </c>
      <c r="W68" s="545"/>
      <c r="X68" s="545">
        <v>-2.7</v>
      </c>
      <c r="Y68" s="545"/>
      <c r="Z68" s="543">
        <v>17.8</v>
      </c>
      <c r="AB68" s="542">
        <v>0</v>
      </c>
      <c r="AC68" s="545"/>
      <c r="AD68" s="545">
        <v>3</v>
      </c>
      <c r="AE68" s="545"/>
      <c r="AF68" s="543">
        <v>3</v>
      </c>
      <c r="AG68" s="539"/>
      <c r="AH68" s="542">
        <v>24</v>
      </c>
      <c r="AI68" s="545"/>
      <c r="AJ68" s="545">
        <v>-16</v>
      </c>
      <c r="AK68" s="545"/>
      <c r="AL68" s="543">
        <v>8</v>
      </c>
      <c r="AM68" s="539"/>
      <c r="AN68" s="542"/>
      <c r="AO68" s="545"/>
      <c r="AP68" s="545"/>
      <c r="AQ68" s="545"/>
      <c r="AR68" s="543"/>
    </row>
    <row r="69" spans="1:44" ht="5.0999999999999996" customHeight="1" x14ac:dyDescent="0.2">
      <c r="A69" s="11"/>
      <c r="C69" s="478"/>
      <c r="D69" s="534"/>
      <c r="E69" s="478"/>
      <c r="F69" s="593"/>
      <c r="G69" s="478"/>
      <c r="H69" s="594"/>
      <c r="I69" s="478"/>
      <c r="J69" s="534"/>
      <c r="K69" s="478"/>
      <c r="L69" s="593"/>
      <c r="M69" s="478"/>
      <c r="N69" s="594"/>
      <c r="O69" s="478"/>
      <c r="P69" s="534"/>
      <c r="Q69" s="478"/>
      <c r="R69" s="593"/>
      <c r="S69" s="478"/>
      <c r="T69" s="594"/>
      <c r="U69" s="478"/>
      <c r="V69" s="534"/>
      <c r="W69" s="478"/>
      <c r="X69" s="593"/>
      <c r="Y69" s="478"/>
      <c r="Z69" s="594"/>
      <c r="AB69" s="534"/>
      <c r="AC69" s="478"/>
      <c r="AD69" s="593"/>
      <c r="AE69" s="478"/>
      <c r="AF69" s="594"/>
      <c r="AG69" s="478"/>
      <c r="AH69" s="534"/>
      <c r="AI69" s="478"/>
      <c r="AJ69" s="593"/>
      <c r="AK69" s="478"/>
      <c r="AL69" s="594"/>
      <c r="AM69" s="478"/>
      <c r="AN69" s="534"/>
      <c r="AO69" s="478"/>
      <c r="AP69" s="566"/>
      <c r="AQ69" s="478"/>
      <c r="AR69" s="535"/>
    </row>
    <row r="70" spans="1:44" s="1" customFormat="1" ht="14.1" customHeight="1" x14ac:dyDescent="0.2">
      <c r="A70" s="12" t="s">
        <v>174</v>
      </c>
      <c r="B70" s="46"/>
      <c r="C70" s="539"/>
      <c r="D70" s="542"/>
      <c r="E70" s="545"/>
      <c r="F70" s="545"/>
      <c r="G70" s="545"/>
      <c r="H70" s="543"/>
      <c r="I70" s="539"/>
      <c r="J70" s="542"/>
      <c r="K70" s="545"/>
      <c r="L70" s="545"/>
      <c r="M70" s="545"/>
      <c r="N70" s="543"/>
      <c r="O70" s="539"/>
      <c r="P70" s="542"/>
      <c r="Q70" s="545"/>
      <c r="R70" s="545"/>
      <c r="S70" s="545"/>
      <c r="T70" s="543"/>
      <c r="U70" s="539"/>
      <c r="V70" s="542"/>
      <c r="W70" s="545"/>
      <c r="X70" s="545"/>
      <c r="Y70" s="545"/>
      <c r="Z70" s="543"/>
      <c r="AB70" s="542"/>
      <c r="AC70" s="545"/>
      <c r="AD70" s="545"/>
      <c r="AE70" s="545"/>
      <c r="AF70" s="543"/>
      <c r="AG70" s="539"/>
      <c r="AH70" s="542"/>
      <c r="AI70" s="545"/>
      <c r="AJ70" s="545"/>
      <c r="AK70" s="545"/>
      <c r="AL70" s="543"/>
      <c r="AM70" s="539"/>
      <c r="AN70" s="542"/>
      <c r="AO70" s="545"/>
      <c r="AP70" s="545"/>
      <c r="AQ70" s="545"/>
      <c r="AR70" s="543"/>
    </row>
    <row r="71" spans="1:44" s="1" customFormat="1" ht="14.1" customHeight="1" x14ac:dyDescent="0.2">
      <c r="A71" s="38" t="s">
        <v>51</v>
      </c>
      <c r="B71"/>
      <c r="C71" s="539"/>
      <c r="D71" s="542">
        <v>-49.2</v>
      </c>
      <c r="E71" s="545"/>
      <c r="F71" s="545">
        <v>12.3</v>
      </c>
      <c r="G71" s="545"/>
      <c r="H71" s="543">
        <v>-36.900000000000006</v>
      </c>
      <c r="I71" s="539"/>
      <c r="J71" s="542">
        <v>-61.099999999999994</v>
      </c>
      <c r="K71" s="545"/>
      <c r="L71" s="545">
        <v>15.3</v>
      </c>
      <c r="M71" s="545"/>
      <c r="N71" s="543">
        <v>-45.8</v>
      </c>
      <c r="O71" s="539"/>
      <c r="P71" s="542">
        <v>-65</v>
      </c>
      <c r="Q71" s="545"/>
      <c r="R71" s="545">
        <v>16.899999999999999</v>
      </c>
      <c r="S71" s="545"/>
      <c r="T71" s="543">
        <v>-48.1</v>
      </c>
      <c r="U71" s="539"/>
      <c r="V71" s="542">
        <v>-73.400000000000006</v>
      </c>
      <c r="W71" s="545"/>
      <c r="X71" s="545">
        <v>19.100000000000001</v>
      </c>
      <c r="Y71" s="545"/>
      <c r="Z71" s="543">
        <v>-54.300000000000004</v>
      </c>
      <c r="AB71" s="542">
        <v>-93.7</v>
      </c>
      <c r="AC71" s="545"/>
      <c r="AD71" s="545">
        <v>24.4</v>
      </c>
      <c r="AE71" s="545"/>
      <c r="AF71" s="543">
        <v>-69.300000000000011</v>
      </c>
      <c r="AG71" s="539"/>
      <c r="AH71" s="542">
        <v>-162</v>
      </c>
      <c r="AI71" s="545"/>
      <c r="AJ71" s="545">
        <v>42</v>
      </c>
      <c r="AK71" s="545"/>
      <c r="AL71" s="543">
        <v>-120</v>
      </c>
      <c r="AM71" s="539"/>
      <c r="AN71" s="542"/>
      <c r="AO71" s="545"/>
      <c r="AP71" s="545"/>
      <c r="AQ71" s="545"/>
      <c r="AR71" s="543"/>
    </row>
    <row r="72" spans="1:44" s="1" customFormat="1" ht="14.1" customHeight="1" x14ac:dyDescent="0.2">
      <c r="A72" s="38" t="s">
        <v>90</v>
      </c>
      <c r="B72"/>
      <c r="C72" s="539"/>
      <c r="D72" s="542">
        <v>-35.1</v>
      </c>
      <c r="E72" s="545"/>
      <c r="F72" s="545">
        <v>39.5</v>
      </c>
      <c r="G72" s="545"/>
      <c r="H72" s="543">
        <v>4.3999999999999986</v>
      </c>
      <c r="I72" s="539"/>
      <c r="J72" s="542">
        <v>-37.799999999999997</v>
      </c>
      <c r="K72" s="545"/>
      <c r="L72" s="545">
        <v>68.599999999999994</v>
      </c>
      <c r="M72" s="545"/>
      <c r="N72" s="543">
        <v>30.799999999999997</v>
      </c>
      <c r="O72" s="539"/>
      <c r="P72" s="542">
        <v>-3</v>
      </c>
      <c r="Q72" s="545"/>
      <c r="R72" s="545">
        <v>0.8</v>
      </c>
      <c r="S72" s="545"/>
      <c r="T72" s="543">
        <v>-2.2000000000000002</v>
      </c>
      <c r="U72" s="539"/>
      <c r="V72" s="542">
        <v>-3.4</v>
      </c>
      <c r="W72" s="545"/>
      <c r="X72" s="545">
        <v>0.9</v>
      </c>
      <c r="Y72" s="545"/>
      <c r="Z72" s="543">
        <v>-2.5</v>
      </c>
      <c r="AB72" s="542">
        <v>-1.9</v>
      </c>
      <c r="AC72" s="545"/>
      <c r="AD72" s="545">
        <v>0.5</v>
      </c>
      <c r="AE72" s="545"/>
      <c r="AF72" s="543">
        <v>-1.4</v>
      </c>
      <c r="AG72" s="539"/>
      <c r="AH72" s="542">
        <v>-2</v>
      </c>
      <c r="AI72" s="545"/>
      <c r="AJ72" s="545">
        <v>1</v>
      </c>
      <c r="AK72" s="545"/>
      <c r="AL72" s="543">
        <v>-1</v>
      </c>
      <c r="AM72" s="539"/>
      <c r="AN72" s="542"/>
      <c r="AO72" s="545"/>
      <c r="AP72" s="545"/>
      <c r="AQ72" s="545"/>
      <c r="AR72" s="543"/>
    </row>
    <row r="73" spans="1:44" s="1" customFormat="1" ht="14.1" customHeight="1" x14ac:dyDescent="0.2">
      <c r="A73" s="11" t="s">
        <v>50</v>
      </c>
      <c r="B73"/>
      <c r="C73" s="539"/>
      <c r="D73" s="542">
        <v>-2.1</v>
      </c>
      <c r="E73" s="545"/>
      <c r="F73" s="545">
        <v>0.2</v>
      </c>
      <c r="G73" s="545"/>
      <c r="H73" s="543">
        <v>-1.9000000000000001</v>
      </c>
      <c r="I73" s="539"/>
      <c r="J73" s="542">
        <v>-2</v>
      </c>
      <c r="K73" s="545"/>
      <c r="L73" s="545">
        <v>-0.29999999999999982</v>
      </c>
      <c r="M73" s="545"/>
      <c r="N73" s="543">
        <v>-2.2999999999999998</v>
      </c>
      <c r="O73" s="539"/>
      <c r="P73" s="542">
        <v>-2.2999999999999998</v>
      </c>
      <c r="Q73" s="545"/>
      <c r="R73" s="545">
        <v>0.19999999999999996</v>
      </c>
      <c r="S73" s="545"/>
      <c r="T73" s="543">
        <v>-2.0999999999999996</v>
      </c>
      <c r="U73" s="539"/>
      <c r="V73" s="542">
        <v>-4.5999999999999996</v>
      </c>
      <c r="W73" s="545"/>
      <c r="X73" s="545">
        <v>0.40000000000000013</v>
      </c>
      <c r="Y73" s="545"/>
      <c r="Z73" s="543">
        <v>-4.1999999999999993</v>
      </c>
      <c r="AB73" s="542">
        <v>-6.2999999999999989</v>
      </c>
      <c r="AC73" s="545"/>
      <c r="AD73" s="545">
        <v>0.30000000000000027</v>
      </c>
      <c r="AE73" s="545"/>
      <c r="AF73" s="543">
        <v>-5.9999999999999982</v>
      </c>
      <c r="AG73" s="539"/>
      <c r="AH73" s="542">
        <v>-4</v>
      </c>
      <c r="AI73" s="545"/>
      <c r="AJ73" s="545">
        <v>1</v>
      </c>
      <c r="AK73" s="545"/>
      <c r="AL73" s="543">
        <v>-3</v>
      </c>
      <c r="AM73" s="539"/>
      <c r="AN73" s="542"/>
      <c r="AO73" s="545"/>
      <c r="AP73" s="545"/>
      <c r="AQ73" s="545"/>
      <c r="AR73" s="543"/>
    </row>
    <row r="74" spans="1:44" s="1" customFormat="1" ht="14.1" customHeight="1" x14ac:dyDescent="0.2">
      <c r="A74" s="38" t="s">
        <v>178</v>
      </c>
      <c r="B74"/>
      <c r="C74" s="539"/>
      <c r="D74" s="542">
        <v>-16.100000000000001</v>
      </c>
      <c r="E74" s="545"/>
      <c r="F74" s="545">
        <v>8</v>
      </c>
      <c r="G74" s="545"/>
      <c r="H74" s="543">
        <v>-8.1000000000000014</v>
      </c>
      <c r="I74" s="539"/>
      <c r="J74" s="542">
        <v>-16.8</v>
      </c>
      <c r="K74" s="545"/>
      <c r="L74" s="545">
        <v>10.100000000000001</v>
      </c>
      <c r="M74" s="545"/>
      <c r="N74" s="543">
        <v>-6.6999999999999993</v>
      </c>
      <c r="O74" s="539"/>
      <c r="P74" s="542">
        <v>-15</v>
      </c>
      <c r="Q74" s="545"/>
      <c r="R74" s="545">
        <v>13.899999999999999</v>
      </c>
      <c r="S74" s="545"/>
      <c r="T74" s="543">
        <v>-1.1000000000000014</v>
      </c>
      <c r="U74" s="539"/>
      <c r="V74" s="542">
        <v>-41.2</v>
      </c>
      <c r="W74" s="545"/>
      <c r="X74" s="545">
        <v>25.2</v>
      </c>
      <c r="Y74" s="545"/>
      <c r="Z74" s="543">
        <v>-16.000000000000004</v>
      </c>
      <c r="AB74" s="542">
        <v>-58.5</v>
      </c>
      <c r="AC74" s="545"/>
      <c r="AD74" s="545">
        <v>31.3</v>
      </c>
      <c r="AE74" s="545"/>
      <c r="AF74" s="543">
        <v>-27.2</v>
      </c>
      <c r="AG74" s="539"/>
      <c r="AH74" s="542">
        <v>-46</v>
      </c>
      <c r="AI74" s="545"/>
      <c r="AJ74" s="545">
        <v>28</v>
      </c>
      <c r="AK74" s="545"/>
      <c r="AL74" s="543">
        <v>-18</v>
      </c>
      <c r="AM74" s="539"/>
      <c r="AN74" s="542"/>
      <c r="AO74" s="545"/>
      <c r="AP74" s="545"/>
      <c r="AQ74" s="545"/>
      <c r="AR74" s="543"/>
    </row>
    <row r="75" spans="1:44" ht="5.0999999999999996" customHeight="1" x14ac:dyDescent="0.2">
      <c r="D75" s="481"/>
      <c r="E75" s="141"/>
      <c r="F75" s="482"/>
      <c r="G75" s="141"/>
      <c r="H75" s="483"/>
      <c r="J75" s="481"/>
      <c r="K75" s="141"/>
      <c r="L75" s="482"/>
      <c r="M75" s="141"/>
      <c r="N75" s="483"/>
      <c r="P75" s="481"/>
      <c r="Q75" s="141"/>
      <c r="R75" s="482"/>
      <c r="S75" s="141"/>
      <c r="T75" s="483"/>
      <c r="V75" s="481"/>
      <c r="W75" s="141"/>
      <c r="X75" s="482"/>
      <c r="Y75" s="141"/>
      <c r="Z75" s="483"/>
      <c r="AB75" s="481"/>
      <c r="AC75" s="141"/>
      <c r="AD75" s="482"/>
      <c r="AE75" s="141"/>
      <c r="AF75" s="483"/>
      <c r="AH75" s="481"/>
      <c r="AI75" s="141"/>
      <c r="AJ75" s="482"/>
      <c r="AK75" s="141"/>
      <c r="AL75" s="483"/>
      <c r="AN75" s="481"/>
      <c r="AO75" s="141"/>
      <c r="AP75" s="482"/>
      <c r="AQ75" s="141"/>
      <c r="AR75" s="483"/>
    </row>
    <row r="76" spans="1:44" s="1" customFormat="1" ht="14.1" customHeight="1" thickBot="1" x14ac:dyDescent="0.25">
      <c r="A76" s="12" t="s">
        <v>86</v>
      </c>
      <c r="B76" s="46"/>
      <c r="C76" s="599"/>
      <c r="D76" s="598">
        <v>-102.5</v>
      </c>
      <c r="E76" s="599"/>
      <c r="F76" s="600">
        <v>60</v>
      </c>
      <c r="G76" s="599"/>
      <c r="H76" s="601">
        <v>-42.500000000000007</v>
      </c>
      <c r="I76" s="599"/>
      <c r="J76" s="598">
        <v>-117.69999999999999</v>
      </c>
      <c r="K76" s="599"/>
      <c r="L76" s="600">
        <v>93.699999999999989</v>
      </c>
      <c r="M76" s="599"/>
      <c r="N76" s="601">
        <v>-24</v>
      </c>
      <c r="O76" s="599"/>
      <c r="P76" s="598">
        <v>-85.3</v>
      </c>
      <c r="Q76" s="599"/>
      <c r="R76" s="600">
        <v>31.799999999999997</v>
      </c>
      <c r="S76" s="599"/>
      <c r="T76" s="601">
        <v>-53.500000000000007</v>
      </c>
      <c r="U76" s="599"/>
      <c r="V76" s="598">
        <v>-122.60000000000001</v>
      </c>
      <c r="W76" s="599"/>
      <c r="X76" s="600">
        <v>45.599999999999994</v>
      </c>
      <c r="Y76" s="599"/>
      <c r="Z76" s="601">
        <v>-77</v>
      </c>
      <c r="AB76" s="598">
        <v>-160.4</v>
      </c>
      <c r="AC76" s="599"/>
      <c r="AD76" s="600">
        <v>56.5</v>
      </c>
      <c r="AE76" s="599"/>
      <c r="AF76" s="601">
        <v>-103.90000000000002</v>
      </c>
      <c r="AG76" s="599"/>
      <c r="AH76" s="598">
        <v>-214</v>
      </c>
      <c r="AI76" s="599"/>
      <c r="AJ76" s="600">
        <v>72</v>
      </c>
      <c r="AK76" s="599"/>
      <c r="AL76" s="601">
        <v>-142</v>
      </c>
      <c r="AM76" s="599"/>
      <c r="AN76" s="598"/>
      <c r="AO76" s="599"/>
      <c r="AP76" s="600"/>
      <c r="AQ76" s="599"/>
      <c r="AR76" s="601"/>
    </row>
    <row r="77" spans="1:44" s="1" customFormat="1" ht="5.0999999999999996" customHeight="1" thickTop="1" thickBot="1" x14ac:dyDescent="0.25">
      <c r="A77" s="33"/>
      <c r="B77" s="44"/>
      <c r="D77" s="386"/>
      <c r="E77" s="32"/>
      <c r="F77" s="32"/>
      <c r="G77" s="32"/>
      <c r="H77" s="387"/>
      <c r="J77" s="386"/>
      <c r="K77" s="32"/>
      <c r="L77" s="32"/>
      <c r="M77" s="32"/>
      <c r="N77" s="387"/>
      <c r="P77" s="386"/>
      <c r="Q77" s="32"/>
      <c r="R77" s="32"/>
      <c r="S77" s="32"/>
      <c r="T77" s="387"/>
      <c r="V77" s="386"/>
      <c r="W77" s="32"/>
      <c r="X77" s="32"/>
      <c r="Y77" s="32"/>
      <c r="Z77" s="387"/>
      <c r="AB77" s="386"/>
      <c r="AC77" s="32"/>
      <c r="AD77" s="32"/>
      <c r="AE77" s="32"/>
      <c r="AF77" s="387"/>
      <c r="AH77" s="386"/>
      <c r="AI77" s="32"/>
      <c r="AJ77" s="32"/>
      <c r="AK77" s="32"/>
      <c r="AL77" s="387"/>
      <c r="AN77" s="386"/>
      <c r="AO77" s="32"/>
      <c r="AP77" s="32"/>
      <c r="AQ77" s="32"/>
      <c r="AR77" s="387"/>
    </row>
    <row r="78" spans="1:44" ht="5.0999999999999996" customHeight="1" thickBot="1" x14ac:dyDescent="0.25">
      <c r="A78" s="11"/>
      <c r="D78" s="30"/>
      <c r="E78" s="30"/>
      <c r="F78" s="30"/>
      <c r="G78" s="30"/>
      <c r="H78" s="30"/>
      <c r="J78" s="30"/>
      <c r="K78" s="30"/>
      <c r="L78" s="30"/>
      <c r="M78" s="30"/>
      <c r="N78" s="30"/>
      <c r="P78" s="30"/>
      <c r="Q78" s="30"/>
      <c r="R78" s="30"/>
      <c r="S78" s="30"/>
      <c r="T78" s="30"/>
      <c r="V78" s="30"/>
      <c r="W78" s="30"/>
      <c r="X78" s="30"/>
      <c r="Y78" s="30"/>
      <c r="Z78" s="30"/>
      <c r="AB78" s="30"/>
      <c r="AC78" s="30"/>
      <c r="AD78" s="30"/>
      <c r="AE78" s="30"/>
      <c r="AF78" s="30"/>
      <c r="AH78" s="30"/>
      <c r="AI78" s="30"/>
      <c r="AJ78" s="30"/>
      <c r="AK78" s="30"/>
      <c r="AL78" s="30"/>
      <c r="AN78" s="30"/>
      <c r="AO78" s="30"/>
      <c r="AP78" s="30"/>
      <c r="AQ78" s="30"/>
      <c r="AR78" s="738"/>
    </row>
    <row r="79" spans="1:44" ht="12.75" customHeight="1" thickBot="1" x14ac:dyDescent="0.25">
      <c r="A79" s="49" t="s">
        <v>53</v>
      </c>
      <c r="B79" s="50"/>
      <c r="D79" s="380"/>
      <c r="E79" s="381"/>
      <c r="F79" s="382"/>
      <c r="G79" s="381"/>
      <c r="H79" s="383"/>
      <c r="J79" s="380"/>
      <c r="K79" s="381"/>
      <c r="L79" s="382"/>
      <c r="M79" s="381"/>
      <c r="N79" s="383"/>
      <c r="P79" s="380"/>
      <c r="Q79" s="381"/>
      <c r="R79" s="382"/>
      <c r="S79" s="381"/>
      <c r="T79" s="383"/>
      <c r="V79" s="380"/>
      <c r="W79" s="381"/>
      <c r="X79" s="382"/>
      <c r="Y79" s="381"/>
      <c r="Z79" s="383"/>
      <c r="AB79" s="380"/>
      <c r="AC79" s="381"/>
      <c r="AD79" s="382"/>
      <c r="AE79" s="381"/>
      <c r="AF79" s="383"/>
      <c r="AH79" s="380"/>
      <c r="AI79" s="381"/>
      <c r="AJ79" s="382"/>
      <c r="AK79" s="381"/>
      <c r="AL79" s="383"/>
      <c r="AN79" s="380"/>
      <c r="AO79" s="381"/>
      <c r="AP79" s="382"/>
      <c r="AQ79" s="381"/>
      <c r="AR79" s="383"/>
    </row>
    <row r="80" spans="1:44" ht="12.75" customHeight="1" x14ac:dyDescent="0.2">
      <c r="A80" s="38" t="s">
        <v>51</v>
      </c>
      <c r="C80" s="589"/>
      <c r="D80" s="588">
        <v>-48.9</v>
      </c>
      <c r="E80" s="589"/>
      <c r="F80" s="590">
        <v>12.2</v>
      </c>
      <c r="G80" s="589"/>
      <c r="H80" s="591">
        <v>-36.700000000000003</v>
      </c>
      <c r="I80" s="589"/>
      <c r="J80" s="588">
        <v>-62.2</v>
      </c>
      <c r="K80" s="589"/>
      <c r="L80" s="590">
        <v>15.5</v>
      </c>
      <c r="M80" s="589"/>
      <c r="N80" s="591">
        <v>-46.7</v>
      </c>
      <c r="O80" s="589"/>
      <c r="P80" s="588">
        <v>-64.7</v>
      </c>
      <c r="Q80" s="589"/>
      <c r="R80" s="590">
        <v>16.7</v>
      </c>
      <c r="S80" s="589"/>
      <c r="T80" s="591">
        <v>-48</v>
      </c>
      <c r="U80" s="589"/>
      <c r="V80" s="588">
        <v>-79.2</v>
      </c>
      <c r="W80" s="589"/>
      <c r="X80" s="590">
        <v>20.6</v>
      </c>
      <c r="Y80" s="589"/>
      <c r="Z80" s="591">
        <v>-58.6</v>
      </c>
      <c r="AB80" s="646">
        <v>-93.7</v>
      </c>
      <c r="AC80" s="555"/>
      <c r="AD80" s="647">
        <v>24</v>
      </c>
      <c r="AE80" s="555"/>
      <c r="AF80" s="648">
        <v>-69.7</v>
      </c>
      <c r="AG80" s="555"/>
      <c r="AH80" s="646">
        <v>-162</v>
      </c>
      <c r="AI80" s="555"/>
      <c r="AJ80" s="647">
        <v>42</v>
      </c>
      <c r="AK80" s="555"/>
      <c r="AL80" s="648">
        <v>-120</v>
      </c>
      <c r="AM80" s="555"/>
      <c r="AN80" s="646"/>
      <c r="AO80" s="555"/>
      <c r="AP80" s="647"/>
      <c r="AQ80" s="555"/>
      <c r="AR80" s="648"/>
    </row>
    <row r="81" spans="1:44" ht="12.75" customHeight="1" x14ac:dyDescent="0.2">
      <c r="A81" s="38" t="s">
        <v>90</v>
      </c>
      <c r="C81" s="478"/>
      <c r="D81" s="528">
        <v>-30.5</v>
      </c>
      <c r="E81" s="592"/>
      <c r="F81" s="478">
        <v>38.4</v>
      </c>
      <c r="G81" s="478"/>
      <c r="H81" s="484">
        <v>7.8999999999999986</v>
      </c>
      <c r="I81" s="478"/>
      <c r="J81" s="528">
        <v>-40.700000000000003</v>
      </c>
      <c r="K81" s="592"/>
      <c r="L81" s="478">
        <v>53.1</v>
      </c>
      <c r="M81" s="478"/>
      <c r="N81" s="484">
        <v>12.399999999999999</v>
      </c>
      <c r="O81" s="478"/>
      <c r="P81" s="528">
        <v>-3.8</v>
      </c>
      <c r="Q81" s="592"/>
      <c r="R81" s="478">
        <v>1.1000000000000001</v>
      </c>
      <c r="S81" s="478"/>
      <c r="T81" s="484">
        <v>-2.6999999999999997</v>
      </c>
      <c r="U81" s="478"/>
      <c r="V81" s="528">
        <v>-6.7</v>
      </c>
      <c r="W81" s="592"/>
      <c r="X81" s="478">
        <v>1.7</v>
      </c>
      <c r="Y81" s="478"/>
      <c r="Z81" s="484">
        <v>-5</v>
      </c>
      <c r="AB81" s="528">
        <v>0</v>
      </c>
      <c r="AC81" s="592"/>
      <c r="AD81" s="478">
        <v>0</v>
      </c>
      <c r="AE81" s="478"/>
      <c r="AF81" s="484">
        <v>0</v>
      </c>
      <c r="AG81" s="478"/>
      <c r="AH81" s="528">
        <v>-2</v>
      </c>
      <c r="AI81" s="592"/>
      <c r="AJ81" s="478">
        <v>1</v>
      </c>
      <c r="AK81" s="478"/>
      <c r="AL81" s="484">
        <v>-1</v>
      </c>
      <c r="AM81" s="478"/>
      <c r="AN81" s="528"/>
      <c r="AO81" s="592"/>
      <c r="AP81" s="478"/>
      <c r="AQ81" s="478"/>
      <c r="AR81" s="484"/>
    </row>
    <row r="82" spans="1:44" ht="12.75" customHeight="1" x14ac:dyDescent="0.2">
      <c r="A82" s="38" t="s">
        <v>259</v>
      </c>
      <c r="C82" s="478"/>
      <c r="D82" s="528">
        <v>-3.7</v>
      </c>
      <c r="E82" s="592"/>
      <c r="F82" s="478">
        <v>0.4</v>
      </c>
      <c r="G82" s="478"/>
      <c r="H82" s="484">
        <v>-3.3000000000000003</v>
      </c>
      <c r="I82" s="478"/>
      <c r="J82" s="528">
        <v>-28.6</v>
      </c>
      <c r="K82" s="592"/>
      <c r="L82" s="478">
        <v>5.3</v>
      </c>
      <c r="M82" s="478"/>
      <c r="N82" s="484">
        <v>-23.3</v>
      </c>
      <c r="O82" s="478"/>
      <c r="P82" s="528">
        <v>-10.5</v>
      </c>
      <c r="Q82" s="592"/>
      <c r="R82" s="478">
        <v>1.1000000000000001</v>
      </c>
      <c r="S82" s="478"/>
      <c r="T82" s="484">
        <v>-9.4</v>
      </c>
      <c r="U82" s="478"/>
      <c r="V82" s="528">
        <v>-18.5</v>
      </c>
      <c r="W82" s="592"/>
      <c r="X82" s="478">
        <v>2.8</v>
      </c>
      <c r="Y82" s="478"/>
      <c r="Z82" s="484">
        <v>-15.7</v>
      </c>
      <c r="AB82" s="528">
        <v>-24</v>
      </c>
      <c r="AC82" s="592"/>
      <c r="AD82" s="478">
        <v>5.0999999999999996</v>
      </c>
      <c r="AE82" s="478"/>
      <c r="AF82" s="484">
        <v>-18.899999999999999</v>
      </c>
      <c r="AG82" s="478"/>
      <c r="AH82" s="528">
        <v>-41</v>
      </c>
      <c r="AI82" s="592"/>
      <c r="AJ82" s="478">
        <v>9</v>
      </c>
      <c r="AK82" s="478"/>
      <c r="AL82" s="484">
        <v>-32</v>
      </c>
      <c r="AM82" s="478"/>
      <c r="AN82" s="528"/>
      <c r="AO82" s="592"/>
      <c r="AP82" s="478"/>
      <c r="AQ82" s="478"/>
      <c r="AR82" s="484"/>
    </row>
    <row r="83" spans="1:44" ht="12.75" customHeight="1" x14ac:dyDescent="0.2">
      <c r="A83" s="38" t="s">
        <v>264</v>
      </c>
      <c r="C83" s="478"/>
      <c r="D83" s="528">
        <v>-24.9</v>
      </c>
      <c r="E83" s="592"/>
      <c r="F83" s="478">
        <v>24.2</v>
      </c>
      <c r="G83" s="478"/>
      <c r="H83" s="484">
        <v>-0.69999999999999929</v>
      </c>
      <c r="I83" s="478"/>
      <c r="J83" s="528">
        <v>-28.3</v>
      </c>
      <c r="K83" s="592"/>
      <c r="L83" s="478">
        <v>2.5</v>
      </c>
      <c r="M83" s="478"/>
      <c r="N83" s="484">
        <v>-25.8</v>
      </c>
      <c r="O83" s="478"/>
      <c r="P83" s="528">
        <v>-43.9</v>
      </c>
      <c r="Q83" s="592"/>
      <c r="R83" s="478">
        <v>60.9</v>
      </c>
      <c r="S83" s="478"/>
      <c r="T83" s="484">
        <v>17</v>
      </c>
      <c r="U83" s="478"/>
      <c r="V83" s="528">
        <v>-63.1</v>
      </c>
      <c r="W83" s="592"/>
      <c r="X83" s="478">
        <v>43.5</v>
      </c>
      <c r="Y83" s="478"/>
      <c r="Z83" s="484">
        <v>-19.600000000000001</v>
      </c>
      <c r="AB83" s="528">
        <v>-31.9</v>
      </c>
      <c r="AC83" s="592"/>
      <c r="AD83" s="478">
        <v>18.8</v>
      </c>
      <c r="AE83" s="478"/>
      <c r="AF83" s="484">
        <v>-13.099999999999998</v>
      </c>
      <c r="AG83" s="478"/>
      <c r="AH83" s="528">
        <v>-106</v>
      </c>
      <c r="AI83" s="592"/>
      <c r="AJ83" s="478">
        <v>47</v>
      </c>
      <c r="AK83" s="478"/>
      <c r="AL83" s="484">
        <v>-59</v>
      </c>
      <c r="AM83" s="478"/>
      <c r="AN83" s="528"/>
      <c r="AO83" s="592"/>
      <c r="AP83" s="478"/>
      <c r="AQ83" s="478"/>
      <c r="AR83" s="484"/>
    </row>
    <row r="84" spans="1:44" ht="5.0999999999999996" customHeight="1" x14ac:dyDescent="0.2">
      <c r="A84" s="38"/>
      <c r="B84" s="46"/>
      <c r="C84" s="478"/>
      <c r="D84" s="606"/>
      <c r="E84" s="607"/>
      <c r="F84" s="608"/>
      <c r="G84" s="607"/>
      <c r="H84" s="609"/>
      <c r="I84" s="478"/>
      <c r="J84" s="606"/>
      <c r="K84" s="607"/>
      <c r="L84" s="608"/>
      <c r="M84" s="607"/>
      <c r="N84" s="609"/>
      <c r="O84" s="478"/>
      <c r="P84" s="606"/>
      <c r="Q84" s="607"/>
      <c r="R84" s="608"/>
      <c r="S84" s="607"/>
      <c r="T84" s="609"/>
      <c r="U84" s="478"/>
      <c r="V84" s="606"/>
      <c r="W84" s="607"/>
      <c r="X84" s="608"/>
      <c r="Y84" s="607"/>
      <c r="Z84" s="609"/>
      <c r="AB84" s="606"/>
      <c r="AC84" s="607"/>
      <c r="AD84" s="608"/>
      <c r="AE84" s="607"/>
      <c r="AF84" s="609"/>
      <c r="AG84" s="478"/>
      <c r="AH84" s="606"/>
      <c r="AI84" s="607"/>
      <c r="AJ84" s="608"/>
      <c r="AK84" s="607"/>
      <c r="AL84" s="609"/>
      <c r="AM84" s="478"/>
      <c r="AN84" s="606"/>
      <c r="AO84" s="607"/>
      <c r="AP84" s="739"/>
      <c r="AQ84" s="607"/>
      <c r="AR84" s="740"/>
    </row>
    <row r="85" spans="1:44" s="1" customFormat="1" ht="14.1" customHeight="1" x14ac:dyDescent="0.2">
      <c r="A85" s="12" t="s">
        <v>89</v>
      </c>
      <c r="C85" s="539"/>
      <c r="D85" s="538">
        <v>-108</v>
      </c>
      <c r="E85" s="539"/>
      <c r="F85" s="539">
        <v>75.199999999999989</v>
      </c>
      <c r="G85" s="539"/>
      <c r="H85" s="540">
        <v>-32.799999999999997</v>
      </c>
      <c r="I85" s="539"/>
      <c r="J85" s="538">
        <v>-159.80000000000001</v>
      </c>
      <c r="K85" s="539"/>
      <c r="L85" s="539">
        <v>76.399999999999991</v>
      </c>
      <c r="M85" s="539"/>
      <c r="N85" s="540">
        <v>-83.4</v>
      </c>
      <c r="O85" s="539"/>
      <c r="P85" s="538">
        <v>-122.9</v>
      </c>
      <c r="Q85" s="539"/>
      <c r="R85" s="539">
        <v>79.8</v>
      </c>
      <c r="S85" s="539"/>
      <c r="T85" s="540">
        <v>-43.1</v>
      </c>
      <c r="U85" s="539"/>
      <c r="V85" s="538">
        <v>-167.5</v>
      </c>
      <c r="W85" s="539"/>
      <c r="X85" s="539">
        <v>68.599999999999994</v>
      </c>
      <c r="Y85" s="539"/>
      <c r="Z85" s="540">
        <v>-98.9</v>
      </c>
      <c r="AB85" s="538">
        <v>-149.6</v>
      </c>
      <c r="AC85" s="539"/>
      <c r="AD85" s="539">
        <v>47.900000000000006</v>
      </c>
      <c r="AE85" s="539"/>
      <c r="AF85" s="540">
        <v>-101.69999999999999</v>
      </c>
      <c r="AG85" s="539"/>
      <c r="AH85" s="538">
        <v>-311</v>
      </c>
      <c r="AI85" s="539"/>
      <c r="AJ85" s="539">
        <v>99</v>
      </c>
      <c r="AK85" s="539"/>
      <c r="AL85" s="540">
        <v>-212</v>
      </c>
      <c r="AM85" s="539"/>
      <c r="AN85" s="538"/>
      <c r="AO85" s="539"/>
      <c r="AP85" s="539"/>
      <c r="AQ85" s="539"/>
      <c r="AR85" s="540"/>
    </row>
    <row r="86" spans="1:44" s="1" customFormat="1" ht="5.0999999999999996" customHeight="1" x14ac:dyDescent="0.2">
      <c r="A86" s="12"/>
      <c r="C86" s="539"/>
      <c r="D86" s="610"/>
      <c r="E86" s="611"/>
      <c r="F86" s="611"/>
      <c r="G86" s="611"/>
      <c r="H86" s="612"/>
      <c r="I86" s="539"/>
      <c r="J86" s="610"/>
      <c r="K86" s="611"/>
      <c r="L86" s="611"/>
      <c r="M86" s="611"/>
      <c r="N86" s="612"/>
      <c r="O86" s="539"/>
      <c r="P86" s="610"/>
      <c r="Q86" s="611"/>
      <c r="R86" s="611"/>
      <c r="S86" s="611"/>
      <c r="T86" s="612"/>
      <c r="U86" s="539"/>
      <c r="V86" s="610"/>
      <c r="W86" s="611"/>
      <c r="X86" s="611"/>
      <c r="Y86" s="611"/>
      <c r="Z86" s="612"/>
      <c r="AB86" s="610"/>
      <c r="AC86" s="611"/>
      <c r="AD86" s="611"/>
      <c r="AE86" s="611"/>
      <c r="AF86" s="612"/>
      <c r="AG86" s="539"/>
      <c r="AH86" s="610"/>
      <c r="AI86" s="611"/>
      <c r="AJ86" s="611"/>
      <c r="AK86" s="611"/>
      <c r="AL86" s="612"/>
      <c r="AM86" s="539"/>
      <c r="AN86" s="610"/>
      <c r="AO86" s="611"/>
      <c r="AP86" s="611"/>
      <c r="AQ86" s="611"/>
      <c r="AR86" s="612"/>
    </row>
    <row r="87" spans="1:44" s="1" customFormat="1" ht="14.1" customHeight="1" x14ac:dyDescent="0.2">
      <c r="A87" s="12" t="s">
        <v>173</v>
      </c>
      <c r="B87" s="46"/>
      <c r="C87" s="539"/>
      <c r="D87" s="542"/>
      <c r="E87" s="545"/>
      <c r="F87" s="545"/>
      <c r="G87" s="545"/>
      <c r="H87" s="543"/>
      <c r="I87" s="539"/>
      <c r="J87" s="542"/>
      <c r="K87" s="545"/>
      <c r="L87" s="545"/>
      <c r="M87" s="545"/>
      <c r="N87" s="543"/>
      <c r="O87" s="539"/>
      <c r="P87" s="542"/>
      <c r="Q87" s="545"/>
      <c r="R87" s="545"/>
      <c r="S87" s="545"/>
      <c r="T87" s="543"/>
      <c r="U87" s="539"/>
      <c r="V87" s="542"/>
      <c r="W87" s="545"/>
      <c r="X87" s="545"/>
      <c r="Y87" s="545"/>
      <c r="Z87" s="543"/>
      <c r="AB87" s="542"/>
      <c r="AC87" s="545"/>
      <c r="AD87" s="545"/>
      <c r="AE87" s="545"/>
      <c r="AF87" s="543"/>
      <c r="AG87" s="539"/>
      <c r="AH87" s="542"/>
      <c r="AI87" s="545"/>
      <c r="AJ87" s="545"/>
      <c r="AK87" s="545"/>
      <c r="AL87" s="543"/>
      <c r="AM87" s="539"/>
      <c r="AN87" s="542"/>
      <c r="AO87" s="545"/>
      <c r="AP87" s="545"/>
      <c r="AQ87" s="545"/>
      <c r="AR87" s="543"/>
    </row>
    <row r="88" spans="1:44" s="1" customFormat="1" ht="14.1" customHeight="1" x14ac:dyDescent="0.2">
      <c r="A88" s="38" t="s">
        <v>218</v>
      </c>
      <c r="B88" s="46"/>
      <c r="C88" s="539"/>
      <c r="D88" s="542">
        <v>0</v>
      </c>
      <c r="E88" s="545"/>
      <c r="F88" s="545">
        <v>0</v>
      </c>
      <c r="G88" s="545"/>
      <c r="H88" s="543">
        <v>0</v>
      </c>
      <c r="I88" s="539"/>
      <c r="J88" s="542">
        <v>0</v>
      </c>
      <c r="K88" s="545"/>
      <c r="L88" s="545">
        <v>0</v>
      </c>
      <c r="M88" s="545"/>
      <c r="N88" s="543">
        <v>0</v>
      </c>
      <c r="O88" s="539"/>
      <c r="P88" s="542">
        <v>0</v>
      </c>
      <c r="Q88" s="545"/>
      <c r="R88" s="545">
        <v>0</v>
      </c>
      <c r="S88" s="545"/>
      <c r="T88" s="543">
        <v>0</v>
      </c>
      <c r="U88" s="539"/>
      <c r="V88" s="542">
        <v>4.4000000000000004</v>
      </c>
      <c r="W88" s="545"/>
      <c r="X88" s="545">
        <v>-1.1000000000000001</v>
      </c>
      <c r="Y88" s="545"/>
      <c r="Z88" s="543">
        <v>3.3000000000000003</v>
      </c>
      <c r="AB88" s="542">
        <v>-2.2999999999999998</v>
      </c>
      <c r="AC88" s="545"/>
      <c r="AD88" s="545">
        <v>0</v>
      </c>
      <c r="AE88" s="545"/>
      <c r="AF88" s="543">
        <v>-2.2999999999999998</v>
      </c>
      <c r="AG88" s="539"/>
      <c r="AH88" s="542">
        <v>0</v>
      </c>
      <c r="AI88" s="545"/>
      <c r="AJ88" s="545">
        <v>0</v>
      </c>
      <c r="AK88" s="545"/>
      <c r="AL88" s="543">
        <v>0</v>
      </c>
      <c r="AM88" s="539"/>
      <c r="AN88" s="542"/>
      <c r="AO88" s="545"/>
      <c r="AP88" s="545"/>
      <c r="AQ88" s="545"/>
      <c r="AR88" s="543"/>
    </row>
    <row r="89" spans="1:44" s="1" customFormat="1" ht="14.1" customHeight="1" x14ac:dyDescent="0.2">
      <c r="A89" s="38" t="s">
        <v>260</v>
      </c>
      <c r="B89" s="46"/>
      <c r="C89" s="539"/>
      <c r="D89" s="542">
        <v>0</v>
      </c>
      <c r="E89" s="545"/>
      <c r="F89" s="545">
        <v>0</v>
      </c>
      <c r="G89" s="545"/>
      <c r="H89" s="484">
        <v>0</v>
      </c>
      <c r="I89" s="539"/>
      <c r="J89" s="542">
        <v>26.7</v>
      </c>
      <c r="K89" s="545"/>
      <c r="L89" s="545">
        <v>-5.0999999999999996</v>
      </c>
      <c r="M89" s="545"/>
      <c r="N89" s="543">
        <v>21.6</v>
      </c>
      <c r="O89" s="539"/>
      <c r="P89" s="542">
        <v>5.7</v>
      </c>
      <c r="Q89" s="545"/>
      <c r="R89" s="545">
        <v>-0.6</v>
      </c>
      <c r="S89" s="545"/>
      <c r="T89" s="543">
        <v>5.1000000000000005</v>
      </c>
      <c r="U89" s="539"/>
      <c r="V89" s="542">
        <v>12.4</v>
      </c>
      <c r="W89" s="545"/>
      <c r="X89" s="545">
        <v>-2.2999999999999998</v>
      </c>
      <c r="Y89" s="545"/>
      <c r="Z89" s="543">
        <v>10.100000000000001</v>
      </c>
      <c r="AB89" s="542">
        <v>17.3</v>
      </c>
      <c r="AC89" s="545"/>
      <c r="AD89" s="545">
        <v>-2</v>
      </c>
      <c r="AE89" s="545"/>
      <c r="AF89" s="543">
        <v>15.3</v>
      </c>
      <c r="AG89" s="539"/>
      <c r="AH89" s="542">
        <v>36</v>
      </c>
      <c r="AI89" s="545"/>
      <c r="AJ89" s="545">
        <v>-9</v>
      </c>
      <c r="AK89" s="545"/>
      <c r="AL89" s="543">
        <v>27</v>
      </c>
      <c r="AM89" s="539"/>
      <c r="AN89" s="542"/>
      <c r="AO89" s="545"/>
      <c r="AP89" s="545"/>
      <c r="AQ89" s="545"/>
      <c r="AR89" s="543"/>
    </row>
    <row r="90" spans="1:44" s="1" customFormat="1" ht="14.1" customHeight="1" x14ac:dyDescent="0.2">
      <c r="A90" s="38" t="s">
        <v>265</v>
      </c>
      <c r="B90" s="46"/>
      <c r="C90" s="539"/>
      <c r="D90" s="542">
        <v>0</v>
      </c>
      <c r="E90" s="545"/>
      <c r="F90" s="545">
        <v>-6.6</v>
      </c>
      <c r="G90" s="545"/>
      <c r="H90" s="543">
        <v>-6.6</v>
      </c>
      <c r="I90" s="539"/>
      <c r="J90" s="542">
        <v>9.5</v>
      </c>
      <c r="K90" s="545"/>
      <c r="L90" s="545">
        <v>9.9</v>
      </c>
      <c r="M90" s="545"/>
      <c r="N90" s="543">
        <v>19.399999999999999</v>
      </c>
      <c r="O90" s="539"/>
      <c r="P90" s="542">
        <v>-5</v>
      </c>
      <c r="Q90" s="545"/>
      <c r="R90" s="545">
        <v>-26.2</v>
      </c>
      <c r="S90" s="545"/>
      <c r="T90" s="543">
        <v>-31.2</v>
      </c>
      <c r="U90" s="539"/>
      <c r="V90" s="542">
        <v>22</v>
      </c>
      <c r="W90" s="545"/>
      <c r="X90" s="545">
        <v>-18.600000000000001</v>
      </c>
      <c r="Y90" s="545"/>
      <c r="Z90" s="543">
        <v>3.3999999999999986</v>
      </c>
      <c r="AB90" s="542">
        <v>0</v>
      </c>
      <c r="AC90" s="545"/>
      <c r="AD90" s="545">
        <v>0</v>
      </c>
      <c r="AE90" s="545"/>
      <c r="AF90" s="543">
        <v>0</v>
      </c>
      <c r="AG90" s="539"/>
      <c r="AH90" s="542">
        <v>10</v>
      </c>
      <c r="AI90" s="545"/>
      <c r="AJ90" s="545">
        <v>-9</v>
      </c>
      <c r="AK90" s="545"/>
      <c r="AL90" s="543">
        <v>1</v>
      </c>
      <c r="AM90" s="539"/>
      <c r="AN90" s="542"/>
      <c r="AO90" s="545"/>
      <c r="AP90" s="545"/>
      <c r="AQ90" s="545"/>
      <c r="AR90" s="543"/>
    </row>
    <row r="91" spans="1:44" s="1" customFormat="1" ht="14.1" customHeight="1" x14ac:dyDescent="0.2">
      <c r="A91" s="38" t="s">
        <v>256</v>
      </c>
      <c r="B91" s="46"/>
      <c r="C91" s="539"/>
      <c r="D91" s="542">
        <v>0</v>
      </c>
      <c r="E91" s="545"/>
      <c r="F91" s="545">
        <v>0</v>
      </c>
      <c r="G91" s="545"/>
      <c r="H91" s="543">
        <v>0</v>
      </c>
      <c r="I91" s="539"/>
      <c r="J91" s="542">
        <v>0</v>
      </c>
      <c r="K91" s="545"/>
      <c r="L91" s="545">
        <v>0</v>
      </c>
      <c r="M91" s="545"/>
      <c r="N91" s="543">
        <v>0</v>
      </c>
      <c r="O91" s="539"/>
      <c r="P91" s="542">
        <v>0</v>
      </c>
      <c r="Q91" s="545"/>
      <c r="R91" s="545">
        <v>0</v>
      </c>
      <c r="S91" s="545"/>
      <c r="T91" s="543">
        <v>0</v>
      </c>
      <c r="U91" s="539"/>
      <c r="V91" s="542">
        <v>0</v>
      </c>
      <c r="W91" s="545"/>
      <c r="X91" s="545">
        <v>0</v>
      </c>
      <c r="Y91" s="545"/>
      <c r="Z91" s="543">
        <v>0</v>
      </c>
      <c r="AB91" s="542">
        <v>0</v>
      </c>
      <c r="AC91" s="545"/>
      <c r="AD91" s="545">
        <v>0</v>
      </c>
      <c r="AE91" s="545"/>
      <c r="AF91" s="543">
        <v>0</v>
      </c>
      <c r="AG91" s="539"/>
      <c r="AH91" s="542">
        <v>44</v>
      </c>
      <c r="AI91" s="545"/>
      <c r="AJ91" s="545">
        <v>-11</v>
      </c>
      <c r="AK91" s="545"/>
      <c r="AL91" s="543">
        <v>33</v>
      </c>
      <c r="AM91" s="539"/>
      <c r="AN91" s="542"/>
      <c r="AO91" s="545"/>
      <c r="AP91" s="545"/>
      <c r="AQ91" s="545"/>
      <c r="AR91" s="543"/>
    </row>
    <row r="92" spans="1:44" s="1" customFormat="1" ht="14.1" hidden="1" customHeight="1" x14ac:dyDescent="0.2">
      <c r="A92" s="38" t="s">
        <v>232</v>
      </c>
      <c r="B92" s="46"/>
      <c r="D92" s="365" t="e">
        <v>#REF!</v>
      </c>
      <c r="E92" s="141"/>
      <c r="F92" s="141" t="e">
        <v>#REF!</v>
      </c>
      <c r="G92" s="141"/>
      <c r="H92" s="371" t="e">
        <v>#REF!</v>
      </c>
      <c r="J92" s="365" t="e">
        <v>#REF!</v>
      </c>
      <c r="K92" s="141"/>
      <c r="L92" s="141" t="e">
        <v>#REF!</v>
      </c>
      <c r="M92" s="141"/>
      <c r="N92" s="371" t="e">
        <v>#REF!</v>
      </c>
      <c r="P92" s="365" t="e">
        <v>#REF!</v>
      </c>
      <c r="Q92" s="141"/>
      <c r="R92" s="141" t="e">
        <v>#REF!</v>
      </c>
      <c r="S92" s="141"/>
      <c r="T92" s="371" t="e">
        <v>#REF!</v>
      </c>
      <c r="V92" s="365" t="e">
        <v>#REF!</v>
      </c>
      <c r="W92" s="141"/>
      <c r="X92" s="141" t="e">
        <v>#REF!</v>
      </c>
      <c r="Y92" s="141"/>
      <c r="Z92" s="371" t="e">
        <v>#REF!</v>
      </c>
      <c r="AB92" s="365" t="e">
        <v>#REF!</v>
      </c>
      <c r="AC92" s="141"/>
      <c r="AD92" s="141" t="e">
        <v>#REF!</v>
      </c>
      <c r="AE92" s="141"/>
      <c r="AF92" s="371" t="e">
        <v>#REF!</v>
      </c>
      <c r="AH92" s="365" t="e">
        <v>#REF!</v>
      </c>
      <c r="AI92" s="141"/>
      <c r="AJ92" s="141" t="e">
        <v>#REF!</v>
      </c>
      <c r="AK92" s="141"/>
      <c r="AL92" s="371" t="e">
        <v>#REF!</v>
      </c>
      <c r="AN92" s="365"/>
      <c r="AO92" s="141"/>
      <c r="AP92" s="141"/>
      <c r="AQ92" s="141"/>
      <c r="AR92" s="371"/>
    </row>
    <row r="93" spans="1:44" ht="5.0999999999999996" customHeight="1" x14ac:dyDescent="0.2">
      <c r="A93" s="38"/>
      <c r="B93" s="46"/>
      <c r="D93" s="388"/>
      <c r="E93" s="389"/>
      <c r="F93" s="390"/>
      <c r="G93" s="389"/>
      <c r="H93" s="391"/>
      <c r="J93" s="388"/>
      <c r="K93" s="389"/>
      <c r="L93" s="390"/>
      <c r="M93" s="389"/>
      <c r="N93" s="391"/>
      <c r="P93" s="388"/>
      <c r="Q93" s="389"/>
      <c r="R93" s="390"/>
      <c r="S93" s="389"/>
      <c r="T93" s="391"/>
      <c r="V93" s="388"/>
      <c r="W93" s="389"/>
      <c r="X93" s="390"/>
      <c r="Y93" s="389"/>
      <c r="Z93" s="391"/>
      <c r="AB93" s="388"/>
      <c r="AC93" s="389"/>
      <c r="AD93" s="390"/>
      <c r="AE93" s="389"/>
      <c r="AF93" s="391"/>
      <c r="AH93" s="388"/>
      <c r="AI93" s="389"/>
      <c r="AJ93" s="390"/>
      <c r="AK93" s="389"/>
      <c r="AL93" s="391"/>
      <c r="AN93" s="388"/>
      <c r="AO93" s="389"/>
      <c r="AP93" s="741"/>
      <c r="AQ93" s="389"/>
      <c r="AR93" s="742"/>
    </row>
    <row r="94" spans="1:44" s="1" customFormat="1" ht="14.1" customHeight="1" x14ac:dyDescent="0.2">
      <c r="A94" s="12" t="s">
        <v>174</v>
      </c>
      <c r="B94" s="46"/>
      <c r="D94" s="365"/>
      <c r="E94" s="141"/>
      <c r="F94" s="141"/>
      <c r="G94" s="141"/>
      <c r="H94" s="371"/>
      <c r="J94" s="365"/>
      <c r="K94" s="141"/>
      <c r="L94" s="141"/>
      <c r="M94" s="141"/>
      <c r="N94" s="371"/>
      <c r="P94" s="365"/>
      <c r="Q94" s="141"/>
      <c r="R94" s="141"/>
      <c r="S94" s="141"/>
      <c r="T94" s="371"/>
      <c r="V94" s="365"/>
      <c r="W94" s="141"/>
      <c r="X94" s="141"/>
      <c r="Y94" s="141"/>
      <c r="Z94" s="371"/>
      <c r="AB94" s="365"/>
      <c r="AC94" s="141"/>
      <c r="AD94" s="141"/>
      <c r="AE94" s="141"/>
      <c r="AF94" s="371"/>
      <c r="AH94" s="365"/>
      <c r="AI94" s="141"/>
      <c r="AJ94" s="141"/>
      <c r="AK94" s="141"/>
      <c r="AL94" s="371"/>
      <c r="AN94" s="365"/>
      <c r="AO94" s="141"/>
      <c r="AP94" s="141"/>
      <c r="AQ94" s="141"/>
      <c r="AR94" s="371"/>
    </row>
    <row r="95" spans="1:44" s="1" customFormat="1" ht="14.1" customHeight="1" x14ac:dyDescent="0.2">
      <c r="A95" s="38" t="s">
        <v>51</v>
      </c>
      <c r="B95"/>
      <c r="C95" s="613"/>
      <c r="D95" s="588">
        <v>-48.9</v>
      </c>
      <c r="E95" s="589"/>
      <c r="F95" s="590">
        <v>12.2</v>
      </c>
      <c r="G95" s="589"/>
      <c r="H95" s="591">
        <v>-36.700000000000003</v>
      </c>
      <c r="I95" s="613"/>
      <c r="J95" s="588">
        <v>-62.2</v>
      </c>
      <c r="K95" s="589"/>
      <c r="L95" s="590">
        <v>15.5</v>
      </c>
      <c r="M95" s="589"/>
      <c r="N95" s="591">
        <v>-46.7</v>
      </c>
      <c r="O95" s="613"/>
      <c r="P95" s="588">
        <v>-64.7</v>
      </c>
      <c r="Q95" s="589"/>
      <c r="R95" s="590">
        <v>16.7</v>
      </c>
      <c r="S95" s="589"/>
      <c r="T95" s="591">
        <v>-48</v>
      </c>
      <c r="U95" s="613"/>
      <c r="V95" s="588">
        <v>-79.2</v>
      </c>
      <c r="W95" s="589"/>
      <c r="X95" s="590">
        <v>20.6</v>
      </c>
      <c r="Y95" s="589"/>
      <c r="Z95" s="591">
        <v>-58.6</v>
      </c>
      <c r="AB95" s="646">
        <v>-93.7</v>
      </c>
      <c r="AC95" s="555"/>
      <c r="AD95" s="647">
        <v>24</v>
      </c>
      <c r="AE95" s="555"/>
      <c r="AF95" s="648">
        <v>-69.7</v>
      </c>
      <c r="AG95" s="599"/>
      <c r="AH95" s="646">
        <v>-162</v>
      </c>
      <c r="AI95" s="555"/>
      <c r="AJ95" s="647">
        <v>42</v>
      </c>
      <c r="AK95" s="555"/>
      <c r="AL95" s="648">
        <v>-120</v>
      </c>
      <c r="AM95" s="599"/>
      <c r="AN95" s="646"/>
      <c r="AO95" s="555"/>
      <c r="AP95" s="647"/>
      <c r="AQ95" s="555"/>
      <c r="AR95" s="648"/>
    </row>
    <row r="96" spans="1:44" s="1" customFormat="1" ht="14.1" customHeight="1" x14ac:dyDescent="0.2">
      <c r="A96" s="38" t="s">
        <v>90</v>
      </c>
      <c r="B96"/>
      <c r="C96" s="539"/>
      <c r="D96" s="528">
        <v>-30.5</v>
      </c>
      <c r="E96" s="592"/>
      <c r="F96" s="478">
        <v>38.4</v>
      </c>
      <c r="G96" s="478"/>
      <c r="H96" s="484">
        <v>7.8999999999999986</v>
      </c>
      <c r="I96" s="539"/>
      <c r="J96" s="528">
        <v>-40.700000000000003</v>
      </c>
      <c r="K96" s="592"/>
      <c r="L96" s="478">
        <v>53.1</v>
      </c>
      <c r="M96" s="478"/>
      <c r="N96" s="484">
        <v>12.399999999999999</v>
      </c>
      <c r="O96" s="539"/>
      <c r="P96" s="528">
        <v>-3.8</v>
      </c>
      <c r="Q96" s="592"/>
      <c r="R96" s="478">
        <v>1.1000000000000001</v>
      </c>
      <c r="S96" s="478"/>
      <c r="T96" s="484">
        <v>-2.6999999999999997</v>
      </c>
      <c r="U96" s="539"/>
      <c r="V96" s="528">
        <v>-2.2999999999999998</v>
      </c>
      <c r="W96" s="592"/>
      <c r="X96" s="478">
        <v>0.59999999999999987</v>
      </c>
      <c r="Y96" s="478"/>
      <c r="Z96" s="484">
        <v>-1.7</v>
      </c>
      <c r="AB96" s="528">
        <v>-2.2999999999999998</v>
      </c>
      <c r="AC96" s="592"/>
      <c r="AD96" s="478">
        <v>0</v>
      </c>
      <c r="AE96" s="478"/>
      <c r="AF96" s="484">
        <v>-2.2999999999999998</v>
      </c>
      <c r="AG96" s="539"/>
      <c r="AH96" s="528">
        <v>-2</v>
      </c>
      <c r="AI96" s="592"/>
      <c r="AJ96" s="478">
        <v>1</v>
      </c>
      <c r="AK96" s="478"/>
      <c r="AL96" s="484">
        <v>-1</v>
      </c>
      <c r="AM96" s="539"/>
      <c r="AN96" s="528"/>
      <c r="AO96" s="592"/>
      <c r="AP96" s="478"/>
      <c r="AQ96" s="478"/>
      <c r="AR96" s="484"/>
    </row>
    <row r="97" spans="1:44" s="1" customFormat="1" ht="14.1" customHeight="1" x14ac:dyDescent="0.2">
      <c r="A97" s="11" t="s">
        <v>50</v>
      </c>
      <c r="B97"/>
      <c r="C97" s="539"/>
      <c r="D97" s="528">
        <v>-3.7</v>
      </c>
      <c r="E97" s="592"/>
      <c r="F97" s="478">
        <v>0.4</v>
      </c>
      <c r="G97" s="478"/>
      <c r="H97" s="484">
        <v>-3.3000000000000003</v>
      </c>
      <c r="I97" s="539"/>
      <c r="J97" s="528">
        <v>-1.9000000000000021</v>
      </c>
      <c r="K97" s="592"/>
      <c r="L97" s="478">
        <v>0.20000000000000018</v>
      </c>
      <c r="M97" s="478"/>
      <c r="N97" s="484">
        <v>-1.700000000000002</v>
      </c>
      <c r="O97" s="539"/>
      <c r="P97" s="528">
        <v>-4.8</v>
      </c>
      <c r="Q97" s="592"/>
      <c r="R97" s="478">
        <v>0.50000000000000011</v>
      </c>
      <c r="S97" s="478"/>
      <c r="T97" s="484">
        <v>-4.3</v>
      </c>
      <c r="U97" s="539"/>
      <c r="V97" s="528">
        <v>-6.1</v>
      </c>
      <c r="W97" s="592"/>
      <c r="X97" s="478">
        <v>0.5</v>
      </c>
      <c r="Y97" s="478"/>
      <c r="Z97" s="484">
        <v>-5.6</v>
      </c>
      <c r="AB97" s="528">
        <v>-6.6999999999999993</v>
      </c>
      <c r="AC97" s="592"/>
      <c r="AD97" s="478">
        <v>3.0999999999999996</v>
      </c>
      <c r="AE97" s="478"/>
      <c r="AF97" s="484">
        <v>-3.5999999999999996</v>
      </c>
      <c r="AG97" s="539"/>
      <c r="AH97" s="528">
        <v>-5</v>
      </c>
      <c r="AI97" s="592"/>
      <c r="AJ97" s="478">
        <v>0</v>
      </c>
      <c r="AK97" s="478"/>
      <c r="AL97" s="484">
        <v>-5</v>
      </c>
      <c r="AM97" s="539"/>
      <c r="AN97" s="528"/>
      <c r="AO97" s="592"/>
      <c r="AP97" s="478"/>
      <c r="AQ97" s="478"/>
      <c r="AR97" s="484"/>
    </row>
    <row r="98" spans="1:44" s="1" customFormat="1" ht="14.1" customHeight="1" x14ac:dyDescent="0.2">
      <c r="A98" s="38" t="s">
        <v>178</v>
      </c>
      <c r="B98"/>
      <c r="C98" s="539"/>
      <c r="D98" s="528">
        <v>-24.9</v>
      </c>
      <c r="E98" s="592"/>
      <c r="F98" s="478">
        <v>17.600000000000001</v>
      </c>
      <c r="G98" s="478"/>
      <c r="H98" s="484">
        <v>-7.2999999999999972</v>
      </c>
      <c r="I98" s="539"/>
      <c r="J98" s="528">
        <v>-18.8</v>
      </c>
      <c r="K98" s="592"/>
      <c r="L98" s="478">
        <v>12.4</v>
      </c>
      <c r="M98" s="478"/>
      <c r="N98" s="484">
        <v>-6.4</v>
      </c>
      <c r="O98" s="539"/>
      <c r="P98" s="528">
        <v>-48.9</v>
      </c>
      <c r="Q98" s="592"/>
      <c r="R98" s="478">
        <v>34.700000000000003</v>
      </c>
      <c r="S98" s="478"/>
      <c r="T98" s="484">
        <v>-14.199999999999996</v>
      </c>
      <c r="U98" s="539"/>
      <c r="V98" s="528">
        <v>-41.1</v>
      </c>
      <c r="W98" s="592"/>
      <c r="X98" s="478">
        <v>24.9</v>
      </c>
      <c r="Y98" s="478"/>
      <c r="Z98" s="484">
        <v>-16.200000000000003</v>
      </c>
      <c r="AB98" s="528">
        <v>-31.9</v>
      </c>
      <c r="AC98" s="592"/>
      <c r="AD98" s="478">
        <v>18.8</v>
      </c>
      <c r="AE98" s="478"/>
      <c r="AF98" s="484">
        <v>-13.099999999999998</v>
      </c>
      <c r="AG98" s="539"/>
      <c r="AH98" s="528">
        <v>-52</v>
      </c>
      <c r="AI98" s="592"/>
      <c r="AJ98" s="478">
        <v>27</v>
      </c>
      <c r="AK98" s="478"/>
      <c r="AL98" s="484">
        <v>-25</v>
      </c>
      <c r="AM98" s="539"/>
      <c r="AN98" s="528"/>
      <c r="AO98" s="592"/>
      <c r="AP98" s="478"/>
      <c r="AQ98" s="478"/>
      <c r="AR98" s="484"/>
    </row>
    <row r="99" spans="1:44" ht="5.0999999999999996" customHeight="1" x14ac:dyDescent="0.2">
      <c r="A99" s="38"/>
      <c r="B99" s="46"/>
      <c r="D99" s="388"/>
      <c r="E99" s="389"/>
      <c r="F99" s="390"/>
      <c r="G99" s="389"/>
      <c r="H99" s="391"/>
      <c r="J99" s="388"/>
      <c r="K99" s="389"/>
      <c r="L99" s="390"/>
      <c r="M99" s="389"/>
      <c r="N99" s="391"/>
      <c r="P99" s="388"/>
      <c r="Q99" s="389"/>
      <c r="R99" s="390"/>
      <c r="S99" s="389"/>
      <c r="T99" s="391"/>
      <c r="V99" s="388"/>
      <c r="W99" s="389"/>
      <c r="X99" s="390"/>
      <c r="Y99" s="389"/>
      <c r="Z99" s="391"/>
      <c r="AB99" s="388"/>
      <c r="AC99" s="389"/>
      <c r="AD99" s="390"/>
      <c r="AE99" s="389"/>
      <c r="AF99" s="391"/>
      <c r="AH99" s="388"/>
      <c r="AI99" s="389"/>
      <c r="AJ99" s="390"/>
      <c r="AK99" s="389"/>
      <c r="AL99" s="391"/>
      <c r="AN99" s="388"/>
      <c r="AO99" s="389"/>
      <c r="AP99" s="741"/>
      <c r="AQ99" s="389"/>
      <c r="AR99" s="742"/>
    </row>
    <row r="100" spans="1:44" s="1" customFormat="1" ht="14.1" customHeight="1" thickBot="1" x14ac:dyDescent="0.25">
      <c r="A100" s="12" t="s">
        <v>88</v>
      </c>
      <c r="B100" s="46"/>
      <c r="C100" s="599"/>
      <c r="D100" s="598">
        <v>-108</v>
      </c>
      <c r="E100" s="599"/>
      <c r="F100" s="600">
        <v>68.599999999999994</v>
      </c>
      <c r="G100" s="599"/>
      <c r="H100" s="601">
        <v>-39.4</v>
      </c>
      <c r="I100" s="599"/>
      <c r="J100" s="598">
        <v>-123.60000000000001</v>
      </c>
      <c r="K100" s="599"/>
      <c r="L100" s="600">
        <v>81.2</v>
      </c>
      <c r="M100" s="599"/>
      <c r="N100" s="601">
        <v>-42.400000000000006</v>
      </c>
      <c r="O100" s="599"/>
      <c r="P100" s="598">
        <v>-122.19999999999999</v>
      </c>
      <c r="Q100" s="599"/>
      <c r="R100" s="600">
        <v>53</v>
      </c>
      <c r="S100" s="599"/>
      <c r="T100" s="601">
        <v>-69.199999999999989</v>
      </c>
      <c r="U100" s="599"/>
      <c r="V100" s="598">
        <v>-128.69999999999999</v>
      </c>
      <c r="W100" s="599"/>
      <c r="X100" s="600">
        <v>46.6</v>
      </c>
      <c r="Y100" s="599"/>
      <c r="Z100" s="601">
        <v>-82.100000000000009</v>
      </c>
      <c r="AB100" s="598">
        <v>-134.6</v>
      </c>
      <c r="AC100" s="599"/>
      <c r="AD100" s="600">
        <v>45.900000000000006</v>
      </c>
      <c r="AE100" s="599"/>
      <c r="AF100" s="601">
        <v>-88.699999999999989</v>
      </c>
      <c r="AG100" s="599"/>
      <c r="AH100" s="598">
        <v>-221</v>
      </c>
      <c r="AI100" s="599"/>
      <c r="AJ100" s="600">
        <v>70</v>
      </c>
      <c r="AK100" s="599"/>
      <c r="AL100" s="601">
        <v>-151</v>
      </c>
      <c r="AM100" s="599"/>
      <c r="AN100" s="598"/>
      <c r="AO100" s="599"/>
      <c r="AP100" s="600"/>
      <c r="AQ100" s="599"/>
      <c r="AR100" s="601"/>
    </row>
    <row r="101" spans="1:44" s="1" customFormat="1" ht="5.0999999999999996" customHeight="1" thickTop="1" thickBot="1" x14ac:dyDescent="0.25">
      <c r="A101" s="33"/>
      <c r="B101" s="44"/>
      <c r="D101" s="392"/>
      <c r="E101" s="393"/>
      <c r="F101" s="393"/>
      <c r="G101" s="393"/>
      <c r="H101" s="394"/>
      <c r="J101" s="392"/>
      <c r="K101" s="393"/>
      <c r="L101" s="393"/>
      <c r="M101" s="393"/>
      <c r="N101" s="394"/>
      <c r="P101" s="392"/>
      <c r="Q101" s="393"/>
      <c r="R101" s="393"/>
      <c r="S101" s="393"/>
      <c r="T101" s="394"/>
      <c r="V101" s="392"/>
      <c r="W101" s="393"/>
      <c r="X101" s="393"/>
      <c r="Y101" s="393"/>
      <c r="Z101" s="394"/>
      <c r="AB101" s="392"/>
      <c r="AC101" s="393"/>
      <c r="AD101" s="393"/>
      <c r="AE101" s="393"/>
      <c r="AF101" s="394"/>
      <c r="AH101" s="392"/>
      <c r="AI101" s="393"/>
      <c r="AJ101" s="393"/>
      <c r="AK101" s="393"/>
      <c r="AL101" s="394"/>
      <c r="AN101" s="392"/>
      <c r="AO101" s="393"/>
      <c r="AP101" s="393"/>
      <c r="AQ101" s="393"/>
      <c r="AR101" s="394"/>
    </row>
    <row r="102" spans="1:44" ht="5.0999999999999996" customHeight="1" thickBot="1" x14ac:dyDescent="0.25">
      <c r="A102" s="38"/>
      <c r="B102" s="46"/>
      <c r="D102" s="30"/>
      <c r="E102" s="30"/>
      <c r="F102" s="30"/>
      <c r="G102" s="30"/>
      <c r="H102" s="30"/>
      <c r="J102" s="30"/>
      <c r="K102" s="30"/>
      <c r="L102" s="30"/>
      <c r="M102" s="30"/>
      <c r="N102" s="30"/>
      <c r="P102" s="30"/>
      <c r="Q102" s="30"/>
      <c r="R102" s="30"/>
      <c r="S102" s="30"/>
      <c r="T102" s="30"/>
      <c r="V102" s="30"/>
      <c r="W102" s="30"/>
      <c r="X102" s="30"/>
      <c r="Y102" s="30"/>
      <c r="Z102" s="30"/>
      <c r="AB102" s="30"/>
      <c r="AC102" s="30"/>
      <c r="AD102" s="30"/>
      <c r="AE102" s="30"/>
      <c r="AF102" s="30"/>
      <c r="AH102" s="30"/>
      <c r="AI102" s="30"/>
      <c r="AJ102" s="30"/>
      <c r="AK102" s="30"/>
      <c r="AL102" s="30"/>
      <c r="AN102" s="30"/>
      <c r="AO102" s="30"/>
      <c r="AP102" s="30"/>
      <c r="AQ102" s="30"/>
      <c r="AR102" s="738"/>
    </row>
    <row r="103" spans="1:44" ht="12.75" customHeight="1" thickBot="1" x14ac:dyDescent="0.25">
      <c r="A103" s="49" t="s">
        <v>184</v>
      </c>
      <c r="B103" s="50"/>
      <c r="D103" s="76"/>
      <c r="E103" s="77"/>
      <c r="F103" s="77"/>
      <c r="G103" s="77"/>
      <c r="H103" s="78"/>
      <c r="J103" s="76"/>
      <c r="K103" s="77"/>
      <c r="L103" s="77"/>
      <c r="M103" s="77"/>
      <c r="N103" s="78"/>
      <c r="P103" s="76"/>
      <c r="Q103" s="77"/>
      <c r="R103" s="77"/>
      <c r="S103" s="77"/>
      <c r="T103" s="78"/>
      <c r="V103" s="76"/>
      <c r="W103" s="77"/>
      <c r="X103" s="77"/>
      <c r="Y103" s="77"/>
      <c r="Z103" s="78"/>
      <c r="AB103" s="76"/>
      <c r="AC103" s="77"/>
      <c r="AD103" s="77"/>
      <c r="AE103" s="77"/>
      <c r="AF103" s="78"/>
      <c r="AH103" s="76"/>
      <c r="AI103" s="77"/>
      <c r="AJ103" s="77"/>
      <c r="AK103" s="77"/>
      <c r="AL103" s="78"/>
      <c r="AN103" s="684"/>
      <c r="AO103" s="471"/>
      <c r="AP103" s="471"/>
      <c r="AQ103" s="471"/>
      <c r="AR103" s="685"/>
    </row>
    <row r="104" spans="1:44" ht="12.75" customHeight="1" x14ac:dyDescent="0.2">
      <c r="A104" s="38" t="s">
        <v>262</v>
      </c>
      <c r="B104" s="46"/>
      <c r="C104" s="555"/>
      <c r="D104" s="614">
        <v>-201.4</v>
      </c>
      <c r="E104" s="615"/>
      <c r="F104" s="615">
        <v>50.400000000000006</v>
      </c>
      <c r="G104" s="615"/>
      <c r="H104" s="575">
        <v>-151</v>
      </c>
      <c r="I104" s="555"/>
      <c r="J104" s="614">
        <v>-245.89999999999998</v>
      </c>
      <c r="K104" s="615"/>
      <c r="L104" s="615">
        <v>61.400000000000006</v>
      </c>
      <c r="M104" s="615"/>
      <c r="N104" s="575">
        <v>-184.49999999999997</v>
      </c>
      <c r="O104" s="555"/>
      <c r="P104" s="614">
        <v>-259.39999999999998</v>
      </c>
      <c r="Q104" s="615"/>
      <c r="R104" s="615">
        <v>67.3</v>
      </c>
      <c r="S104" s="615"/>
      <c r="T104" s="575">
        <v>-192.09999999999997</v>
      </c>
      <c r="U104" s="555"/>
      <c r="V104" s="614">
        <v>-299.8</v>
      </c>
      <c r="W104" s="615"/>
      <c r="X104" s="615">
        <v>78</v>
      </c>
      <c r="Y104" s="615"/>
      <c r="Z104" s="575">
        <v>-221.8</v>
      </c>
      <c r="AB104" s="614">
        <v>-375.5</v>
      </c>
      <c r="AC104" s="615"/>
      <c r="AD104" s="615">
        <v>97.3</v>
      </c>
      <c r="AE104" s="615"/>
      <c r="AF104" s="575">
        <v>-278.2</v>
      </c>
      <c r="AG104" s="555"/>
      <c r="AH104" s="614">
        <v>-642</v>
      </c>
      <c r="AI104" s="615"/>
      <c r="AJ104" s="615">
        <v>167</v>
      </c>
      <c r="AK104" s="615"/>
      <c r="AL104" s="575">
        <v>-475</v>
      </c>
      <c r="AM104" s="555"/>
      <c r="AN104" s="686">
        <v>-158</v>
      </c>
      <c r="AO104" s="743"/>
      <c r="AP104" s="743">
        <v>41</v>
      </c>
      <c r="AQ104" s="743"/>
      <c r="AR104" s="638">
        <v>-117</v>
      </c>
    </row>
    <row r="105" spans="1:44" ht="12.75" customHeight="1" x14ac:dyDescent="0.2">
      <c r="A105" s="38" t="s">
        <v>258</v>
      </c>
      <c r="B105" s="46"/>
      <c r="C105" s="478"/>
      <c r="D105" s="616">
        <v>-112.4</v>
      </c>
      <c r="E105" s="617"/>
      <c r="F105" s="617">
        <v>182.20000000000002</v>
      </c>
      <c r="G105" s="617"/>
      <c r="H105" s="568">
        <v>69.800000000000011</v>
      </c>
      <c r="I105" s="478"/>
      <c r="J105" s="616">
        <v>-135.39999999999998</v>
      </c>
      <c r="K105" s="617"/>
      <c r="L105" s="617">
        <v>232.79999999999998</v>
      </c>
      <c r="M105" s="617"/>
      <c r="N105" s="568">
        <v>97.4</v>
      </c>
      <c r="O105" s="478"/>
      <c r="P105" s="616">
        <v>-12.600000000000001</v>
      </c>
      <c r="Q105" s="617"/>
      <c r="R105" s="617">
        <v>3.4</v>
      </c>
      <c r="S105" s="617"/>
      <c r="T105" s="568">
        <v>-9.2000000000000011</v>
      </c>
      <c r="U105" s="478"/>
      <c r="V105" s="616">
        <v>-15.5</v>
      </c>
      <c r="W105" s="617"/>
      <c r="X105" s="617">
        <v>4</v>
      </c>
      <c r="Y105" s="617"/>
      <c r="Z105" s="568">
        <v>-11.5</v>
      </c>
      <c r="AB105" s="616">
        <v>-6</v>
      </c>
      <c r="AC105" s="617"/>
      <c r="AD105" s="617">
        <v>1.4</v>
      </c>
      <c r="AE105" s="617"/>
      <c r="AF105" s="568">
        <v>-4.5999999999999996</v>
      </c>
      <c r="AG105" s="478"/>
      <c r="AH105" s="616">
        <v>-8</v>
      </c>
      <c r="AI105" s="617"/>
      <c r="AJ105" s="617">
        <v>3</v>
      </c>
      <c r="AK105" s="617"/>
      <c r="AL105" s="568">
        <v>-5</v>
      </c>
      <c r="AM105" s="478"/>
      <c r="AN105" s="649">
        <v>-7</v>
      </c>
      <c r="AO105" s="744"/>
      <c r="AP105" s="744">
        <v>2</v>
      </c>
      <c r="AQ105" s="744"/>
      <c r="AR105" s="633">
        <v>-5</v>
      </c>
    </row>
    <row r="106" spans="1:44" ht="12.75" customHeight="1" x14ac:dyDescent="0.2">
      <c r="A106" s="38" t="s">
        <v>259</v>
      </c>
      <c r="B106" s="46"/>
      <c r="C106" s="478"/>
      <c r="D106" s="616">
        <v>-9.8999999999999986</v>
      </c>
      <c r="E106" s="618"/>
      <c r="F106" s="617">
        <v>1</v>
      </c>
      <c r="G106" s="617"/>
      <c r="H106" s="568">
        <v>-8.8999999999999986</v>
      </c>
      <c r="I106" s="478"/>
      <c r="J106" s="616">
        <v>-54.900000000000006</v>
      </c>
      <c r="K106" s="618"/>
      <c r="L106" s="617">
        <v>9.5</v>
      </c>
      <c r="M106" s="617"/>
      <c r="N106" s="568">
        <v>-45.400000000000006</v>
      </c>
      <c r="O106" s="478"/>
      <c r="P106" s="616">
        <v>-44.9</v>
      </c>
      <c r="Q106" s="618"/>
      <c r="R106" s="617">
        <v>3.7</v>
      </c>
      <c r="S106" s="617"/>
      <c r="T106" s="568">
        <v>-41.199999999999996</v>
      </c>
      <c r="U106" s="478"/>
      <c r="V106" s="616">
        <v>-42.099999999999994</v>
      </c>
      <c r="W106" s="618"/>
      <c r="X106" s="617">
        <v>6.4</v>
      </c>
      <c r="Y106" s="617"/>
      <c r="Z106" s="568">
        <v>-35.699999999999996</v>
      </c>
      <c r="AB106" s="616">
        <v>-51.2</v>
      </c>
      <c r="AC106" s="618"/>
      <c r="AD106" s="617">
        <v>9.6999999999999993</v>
      </c>
      <c r="AE106" s="617"/>
      <c r="AF106" s="568">
        <v>-41.5</v>
      </c>
      <c r="AG106" s="478"/>
      <c r="AH106" s="616">
        <v>-139</v>
      </c>
      <c r="AI106" s="618"/>
      <c r="AJ106" s="617">
        <v>17</v>
      </c>
      <c r="AK106" s="617"/>
      <c r="AL106" s="568">
        <v>-122</v>
      </c>
      <c r="AM106" s="478"/>
      <c r="AN106" s="649">
        <v>-10</v>
      </c>
      <c r="AO106" s="745"/>
      <c r="AP106" s="744">
        <v>2</v>
      </c>
      <c r="AQ106" s="744"/>
      <c r="AR106" s="633">
        <v>-8</v>
      </c>
    </row>
    <row r="107" spans="1:44" ht="12.75" customHeight="1" x14ac:dyDescent="0.2">
      <c r="A107" s="38" t="s">
        <v>264</v>
      </c>
      <c r="B107" s="46"/>
      <c r="C107" s="478"/>
      <c r="D107" s="616">
        <v>-71.5</v>
      </c>
      <c r="E107" s="618"/>
      <c r="F107" s="617">
        <v>52.4</v>
      </c>
      <c r="G107" s="617"/>
      <c r="H107" s="568">
        <v>-19.100000000000001</v>
      </c>
      <c r="I107" s="478"/>
      <c r="J107" s="616">
        <v>-94.1</v>
      </c>
      <c r="K107" s="618"/>
      <c r="L107" s="617">
        <v>35.700000000000003</v>
      </c>
      <c r="M107" s="617"/>
      <c r="N107" s="568">
        <v>-58.399999999999991</v>
      </c>
      <c r="O107" s="478"/>
      <c r="P107" s="616">
        <v>-107.19999999999999</v>
      </c>
      <c r="Q107" s="618"/>
      <c r="R107" s="617">
        <v>150.70000000000002</v>
      </c>
      <c r="S107" s="617"/>
      <c r="T107" s="568">
        <v>43.500000000000028</v>
      </c>
      <c r="U107" s="478"/>
      <c r="V107" s="616">
        <v>-228</v>
      </c>
      <c r="W107" s="618"/>
      <c r="X107" s="617">
        <v>149.4</v>
      </c>
      <c r="Y107" s="617"/>
      <c r="Z107" s="568">
        <v>-78.599999999999994</v>
      </c>
      <c r="AB107" s="616">
        <v>-188.9</v>
      </c>
      <c r="AC107" s="618"/>
      <c r="AD107" s="617">
        <v>123.6</v>
      </c>
      <c r="AE107" s="617"/>
      <c r="AF107" s="568">
        <v>-65.300000000000011</v>
      </c>
      <c r="AG107" s="478"/>
      <c r="AH107" s="616">
        <v>-348</v>
      </c>
      <c r="AI107" s="618"/>
      <c r="AJ107" s="617">
        <v>218</v>
      </c>
      <c r="AK107" s="617"/>
      <c r="AL107" s="568">
        <v>-130</v>
      </c>
      <c r="AM107" s="478"/>
      <c r="AN107" s="649">
        <v>-76</v>
      </c>
      <c r="AO107" s="745"/>
      <c r="AP107" s="744">
        <v>66</v>
      </c>
      <c r="AQ107" s="744"/>
      <c r="AR107" s="633">
        <v>-10</v>
      </c>
    </row>
    <row r="108" spans="1:44" ht="5.0999999999999996" customHeight="1" x14ac:dyDescent="0.2">
      <c r="A108" s="11"/>
      <c r="C108" s="478"/>
      <c r="D108" s="619"/>
      <c r="E108" s="617"/>
      <c r="F108" s="620"/>
      <c r="G108" s="617"/>
      <c r="H108" s="621"/>
      <c r="I108" s="478"/>
      <c r="J108" s="619"/>
      <c r="K108" s="617"/>
      <c r="L108" s="620"/>
      <c r="M108" s="617"/>
      <c r="N108" s="621"/>
      <c r="O108" s="478"/>
      <c r="P108" s="619"/>
      <c r="Q108" s="617"/>
      <c r="R108" s="620"/>
      <c r="S108" s="617"/>
      <c r="T108" s="621"/>
      <c r="U108" s="478"/>
      <c r="V108" s="619"/>
      <c r="W108" s="617"/>
      <c r="X108" s="620"/>
      <c r="Y108" s="617"/>
      <c r="Z108" s="621"/>
      <c r="AB108" s="619"/>
      <c r="AC108" s="617"/>
      <c r="AD108" s="620"/>
      <c r="AE108" s="617"/>
      <c r="AF108" s="621"/>
      <c r="AG108" s="478"/>
      <c r="AH108" s="619"/>
      <c r="AI108" s="617"/>
      <c r="AJ108" s="620"/>
      <c r="AK108" s="617"/>
      <c r="AL108" s="621"/>
      <c r="AM108" s="478"/>
      <c r="AN108" s="687"/>
      <c r="AO108" s="744"/>
      <c r="AP108" s="746"/>
      <c r="AQ108" s="744"/>
      <c r="AR108" s="634"/>
    </row>
    <row r="109" spans="1:44" s="1" customFormat="1" ht="14.1" customHeight="1" x14ac:dyDescent="0.2">
      <c r="A109" s="12" t="s">
        <v>143</v>
      </c>
      <c r="C109" s="539"/>
      <c r="D109" s="622">
        <v>-395.2</v>
      </c>
      <c r="E109" s="623"/>
      <c r="F109" s="623">
        <v>286</v>
      </c>
      <c r="G109" s="623"/>
      <c r="H109" s="571">
        <v>-109.19999999999999</v>
      </c>
      <c r="I109" s="539"/>
      <c r="J109" s="622">
        <v>-530.29999999999995</v>
      </c>
      <c r="K109" s="623"/>
      <c r="L109" s="623">
        <v>339.4</v>
      </c>
      <c r="M109" s="623"/>
      <c r="N109" s="571">
        <v>-190.89999999999998</v>
      </c>
      <c r="O109" s="539"/>
      <c r="P109" s="622">
        <v>-424.09999999999997</v>
      </c>
      <c r="Q109" s="623"/>
      <c r="R109" s="623">
        <v>225.10000000000002</v>
      </c>
      <c r="S109" s="623"/>
      <c r="T109" s="571">
        <v>-198.99999999999991</v>
      </c>
      <c r="U109" s="539"/>
      <c r="V109" s="622">
        <v>-585.4</v>
      </c>
      <c r="W109" s="623"/>
      <c r="X109" s="623">
        <v>237.8</v>
      </c>
      <c r="Y109" s="623"/>
      <c r="Z109" s="571">
        <v>-347.6</v>
      </c>
      <c r="AB109" s="622">
        <v>-621.6</v>
      </c>
      <c r="AC109" s="623"/>
      <c r="AD109" s="623">
        <v>232</v>
      </c>
      <c r="AE109" s="623"/>
      <c r="AF109" s="571">
        <v>-389.6</v>
      </c>
      <c r="AG109" s="539"/>
      <c r="AH109" s="622">
        <v>-1137</v>
      </c>
      <c r="AI109" s="623"/>
      <c r="AJ109" s="623">
        <v>405</v>
      </c>
      <c r="AK109" s="623"/>
      <c r="AL109" s="571">
        <v>-732</v>
      </c>
      <c r="AM109" s="539"/>
      <c r="AN109" s="650">
        <v>-251</v>
      </c>
      <c r="AO109" s="747"/>
      <c r="AP109" s="747">
        <v>111</v>
      </c>
      <c r="AQ109" s="747"/>
      <c r="AR109" s="635">
        <v>-140</v>
      </c>
    </row>
    <row r="110" spans="1:44" s="1" customFormat="1" ht="5.0999999999999996" customHeight="1" x14ac:dyDescent="0.2">
      <c r="A110" s="12"/>
      <c r="C110" s="539"/>
      <c r="D110" s="622"/>
      <c r="E110" s="623"/>
      <c r="F110" s="623"/>
      <c r="G110" s="623"/>
      <c r="H110" s="571"/>
      <c r="I110" s="539"/>
      <c r="J110" s="622"/>
      <c r="K110" s="623"/>
      <c r="L110" s="623"/>
      <c r="M110" s="623"/>
      <c r="N110" s="571"/>
      <c r="O110" s="539"/>
      <c r="P110" s="622"/>
      <c r="Q110" s="623"/>
      <c r="R110" s="623"/>
      <c r="S110" s="623"/>
      <c r="T110" s="571"/>
      <c r="U110" s="539"/>
      <c r="V110" s="622"/>
      <c r="W110" s="623"/>
      <c r="X110" s="623"/>
      <c r="Y110" s="623"/>
      <c r="Z110" s="571"/>
      <c r="AB110" s="622"/>
      <c r="AC110" s="623"/>
      <c r="AD110" s="623"/>
      <c r="AE110" s="623"/>
      <c r="AF110" s="571"/>
      <c r="AG110" s="539"/>
      <c r="AH110" s="622"/>
      <c r="AI110" s="623"/>
      <c r="AJ110" s="623"/>
      <c r="AK110" s="623"/>
      <c r="AL110" s="571"/>
      <c r="AM110" s="539"/>
      <c r="AN110" s="650"/>
      <c r="AO110" s="747"/>
      <c r="AP110" s="747"/>
      <c r="AQ110" s="747"/>
      <c r="AR110" s="635"/>
    </row>
    <row r="111" spans="1:44" s="1" customFormat="1" ht="14.1" customHeight="1" x14ac:dyDescent="0.2">
      <c r="A111" s="12" t="s">
        <v>173</v>
      </c>
      <c r="B111" s="46"/>
      <c r="C111" s="539"/>
      <c r="D111" s="624"/>
      <c r="E111" s="625"/>
      <c r="F111" s="625"/>
      <c r="G111" s="625"/>
      <c r="H111" s="587"/>
      <c r="I111" s="539"/>
      <c r="J111" s="624"/>
      <c r="K111" s="625"/>
      <c r="L111" s="625"/>
      <c r="M111" s="625"/>
      <c r="N111" s="587"/>
      <c r="O111" s="539"/>
      <c r="P111" s="624"/>
      <c r="Q111" s="625"/>
      <c r="R111" s="625"/>
      <c r="S111" s="625"/>
      <c r="T111" s="587"/>
      <c r="U111" s="539"/>
      <c r="V111" s="624"/>
      <c r="W111" s="625"/>
      <c r="X111" s="625"/>
      <c r="Y111" s="625"/>
      <c r="Z111" s="587"/>
      <c r="AB111" s="624"/>
      <c r="AC111" s="625"/>
      <c r="AD111" s="625"/>
      <c r="AE111" s="625"/>
      <c r="AF111" s="587"/>
      <c r="AG111" s="539"/>
      <c r="AH111" s="624"/>
      <c r="AI111" s="625"/>
      <c r="AJ111" s="625"/>
      <c r="AK111" s="625"/>
      <c r="AL111" s="587"/>
      <c r="AM111" s="539"/>
      <c r="AN111" s="651"/>
      <c r="AO111" s="748"/>
      <c r="AP111" s="748"/>
      <c r="AQ111" s="748"/>
      <c r="AR111" s="643"/>
    </row>
    <row r="112" spans="1:44" s="1" customFormat="1" ht="14.1" customHeight="1" x14ac:dyDescent="0.2">
      <c r="A112" s="38" t="s">
        <v>261</v>
      </c>
      <c r="B112" s="46"/>
      <c r="C112" s="539"/>
      <c r="D112" s="624">
        <v>0</v>
      </c>
      <c r="E112" s="625"/>
      <c r="F112" s="625">
        <v>0</v>
      </c>
      <c r="G112" s="625"/>
      <c r="H112" s="587">
        <v>0</v>
      </c>
      <c r="I112" s="539"/>
      <c r="J112" s="624">
        <v>16.2</v>
      </c>
      <c r="K112" s="625"/>
      <c r="L112" s="625">
        <v>-4</v>
      </c>
      <c r="M112" s="625"/>
      <c r="N112" s="568">
        <v>12.2</v>
      </c>
      <c r="O112" s="539"/>
      <c r="P112" s="624">
        <v>0</v>
      </c>
      <c r="Q112" s="625"/>
      <c r="R112" s="625">
        <v>0</v>
      </c>
      <c r="S112" s="625"/>
      <c r="T112" s="568">
        <v>0</v>
      </c>
      <c r="U112" s="539"/>
      <c r="V112" s="624">
        <v>0</v>
      </c>
      <c r="W112" s="625"/>
      <c r="X112" s="625">
        <v>0</v>
      </c>
      <c r="Y112" s="625"/>
      <c r="Z112" s="568">
        <v>0</v>
      </c>
      <c r="AB112" s="624">
        <v>0</v>
      </c>
      <c r="AC112" s="625"/>
      <c r="AD112" s="625">
        <v>0</v>
      </c>
      <c r="AE112" s="625"/>
      <c r="AF112" s="568">
        <v>0</v>
      </c>
      <c r="AG112" s="539"/>
      <c r="AH112" s="624">
        <v>0</v>
      </c>
      <c r="AI112" s="625"/>
      <c r="AJ112" s="625">
        <v>0</v>
      </c>
      <c r="AK112" s="625"/>
      <c r="AL112" s="568">
        <v>0</v>
      </c>
      <c r="AM112" s="539"/>
      <c r="AN112" s="651">
        <v>0</v>
      </c>
      <c r="AO112" s="748"/>
      <c r="AP112" s="748">
        <v>0</v>
      </c>
      <c r="AQ112" s="748"/>
      <c r="AR112" s="633">
        <v>0</v>
      </c>
    </row>
    <row r="113" spans="1:44" s="1" customFormat="1" ht="14.1" customHeight="1" x14ac:dyDescent="0.2">
      <c r="A113" s="38" t="s">
        <v>218</v>
      </c>
      <c r="B113" s="46"/>
      <c r="C113" s="539"/>
      <c r="D113" s="624">
        <v>0</v>
      </c>
      <c r="E113" s="625"/>
      <c r="F113" s="625">
        <v>0</v>
      </c>
      <c r="G113" s="625"/>
      <c r="H113" s="587">
        <v>0</v>
      </c>
      <c r="I113" s="539"/>
      <c r="J113" s="624">
        <v>0</v>
      </c>
      <c r="K113" s="625"/>
      <c r="L113" s="625">
        <v>0</v>
      </c>
      <c r="M113" s="625"/>
      <c r="N113" s="587">
        <v>0</v>
      </c>
      <c r="O113" s="539"/>
      <c r="P113" s="624">
        <v>0</v>
      </c>
      <c r="Q113" s="625"/>
      <c r="R113" s="625">
        <v>0</v>
      </c>
      <c r="S113" s="625"/>
      <c r="T113" s="587">
        <v>0</v>
      </c>
      <c r="U113" s="539"/>
      <c r="V113" s="624">
        <v>4.4000000000000004</v>
      </c>
      <c r="W113" s="625"/>
      <c r="X113" s="625">
        <v>-1.1000000000000001</v>
      </c>
      <c r="Y113" s="625"/>
      <c r="Z113" s="568">
        <v>3.3000000000000003</v>
      </c>
      <c r="AB113" s="624">
        <v>-2.2999999999999998</v>
      </c>
      <c r="AC113" s="625"/>
      <c r="AD113" s="625">
        <v>0</v>
      </c>
      <c r="AE113" s="625"/>
      <c r="AF113" s="568">
        <v>-2.2999999999999998</v>
      </c>
      <c r="AG113" s="539"/>
      <c r="AH113" s="624">
        <v>0</v>
      </c>
      <c r="AI113" s="625"/>
      <c r="AJ113" s="625">
        <v>0</v>
      </c>
      <c r="AK113" s="625"/>
      <c r="AL113" s="568">
        <v>0</v>
      </c>
      <c r="AM113" s="539"/>
      <c r="AN113" s="651">
        <v>5</v>
      </c>
      <c r="AO113" s="748"/>
      <c r="AP113" s="748">
        <v>-2</v>
      </c>
      <c r="AQ113" s="748"/>
      <c r="AR113" s="633">
        <v>3</v>
      </c>
    </row>
    <row r="114" spans="1:44" s="1" customFormat="1" ht="14.1" customHeight="1" x14ac:dyDescent="0.2">
      <c r="A114" s="38" t="s">
        <v>260</v>
      </c>
      <c r="B114" s="46"/>
      <c r="C114" s="539"/>
      <c r="D114" s="624">
        <v>0</v>
      </c>
      <c r="E114" s="625"/>
      <c r="F114" s="625">
        <v>0</v>
      </c>
      <c r="G114" s="625"/>
      <c r="H114" s="587">
        <v>0</v>
      </c>
      <c r="I114" s="539"/>
      <c r="J114" s="624">
        <v>47.9</v>
      </c>
      <c r="K114" s="625"/>
      <c r="L114" s="625">
        <v>-9.3999999999999986</v>
      </c>
      <c r="M114" s="625"/>
      <c r="N114" s="587">
        <v>38.5</v>
      </c>
      <c r="O114" s="539"/>
      <c r="P114" s="624">
        <v>33.4</v>
      </c>
      <c r="Q114" s="625"/>
      <c r="R114" s="625">
        <v>-2.7</v>
      </c>
      <c r="S114" s="625"/>
      <c r="T114" s="587">
        <v>30.7</v>
      </c>
      <c r="U114" s="539"/>
      <c r="V114" s="624">
        <v>22.6</v>
      </c>
      <c r="W114" s="625"/>
      <c r="X114" s="625">
        <v>-4.9000000000000004</v>
      </c>
      <c r="Y114" s="625"/>
      <c r="Z114" s="587">
        <v>17.700000000000003</v>
      </c>
      <c r="AB114" s="624">
        <v>32.200000000000003</v>
      </c>
      <c r="AC114" s="625"/>
      <c r="AD114" s="625">
        <v>-5.8</v>
      </c>
      <c r="AE114" s="625"/>
      <c r="AF114" s="587">
        <v>26.400000000000002</v>
      </c>
      <c r="AG114" s="539"/>
      <c r="AH114" s="624">
        <v>122</v>
      </c>
      <c r="AI114" s="625"/>
      <c r="AJ114" s="625">
        <v>-15</v>
      </c>
      <c r="AK114" s="625"/>
      <c r="AL114" s="587">
        <v>107</v>
      </c>
      <c r="AM114" s="539"/>
      <c r="AN114" s="651">
        <v>7</v>
      </c>
      <c r="AO114" s="748"/>
      <c r="AP114" s="748">
        <v>-1</v>
      </c>
      <c r="AQ114" s="748"/>
      <c r="AR114" s="643">
        <v>6</v>
      </c>
    </row>
    <row r="115" spans="1:44" s="1" customFormat="1" ht="14.1" customHeight="1" x14ac:dyDescent="0.2">
      <c r="A115" s="38" t="s">
        <v>231</v>
      </c>
      <c r="B115" s="46"/>
      <c r="C115" s="539"/>
      <c r="D115" s="624">
        <v>0</v>
      </c>
      <c r="E115" s="625"/>
      <c r="F115" s="625">
        <v>0</v>
      </c>
      <c r="G115" s="625"/>
      <c r="H115" s="587">
        <v>0</v>
      </c>
      <c r="I115" s="539"/>
      <c r="J115" s="624">
        <v>0</v>
      </c>
      <c r="K115" s="625"/>
      <c r="L115" s="625">
        <v>0</v>
      </c>
      <c r="M115" s="625"/>
      <c r="N115" s="587">
        <v>0</v>
      </c>
      <c r="O115" s="539"/>
      <c r="P115" s="624">
        <v>0</v>
      </c>
      <c r="Q115" s="625"/>
      <c r="R115" s="625">
        <v>0</v>
      </c>
      <c r="S115" s="625"/>
      <c r="T115" s="587">
        <v>0</v>
      </c>
      <c r="U115" s="539"/>
      <c r="V115" s="624">
        <v>0</v>
      </c>
      <c r="W115" s="625"/>
      <c r="X115" s="625">
        <v>0</v>
      </c>
      <c r="Y115" s="625"/>
      <c r="Z115" s="587">
        <v>0</v>
      </c>
      <c r="AB115" s="624">
        <v>0</v>
      </c>
      <c r="AC115" s="625"/>
      <c r="AD115" s="625">
        <v>0</v>
      </c>
      <c r="AE115" s="625"/>
      <c r="AF115" s="587">
        <v>0</v>
      </c>
      <c r="AG115" s="539"/>
      <c r="AH115" s="624">
        <v>0</v>
      </c>
      <c r="AI115" s="625"/>
      <c r="AJ115" s="625">
        <v>0</v>
      </c>
      <c r="AK115" s="625"/>
      <c r="AL115" s="587">
        <v>0</v>
      </c>
      <c r="AM115" s="539"/>
      <c r="AN115" s="651">
        <v>0</v>
      </c>
      <c r="AO115" s="748"/>
      <c r="AP115" s="748">
        <v>0</v>
      </c>
      <c r="AQ115" s="748"/>
      <c r="AR115" s="643">
        <v>0</v>
      </c>
    </row>
    <row r="116" spans="1:44" s="1" customFormat="1" ht="14.1" customHeight="1" x14ac:dyDescent="0.2">
      <c r="A116" s="38" t="s">
        <v>266</v>
      </c>
      <c r="B116" s="46"/>
      <c r="C116" s="539"/>
      <c r="D116" s="616">
        <v>0</v>
      </c>
      <c r="E116" s="618"/>
      <c r="F116" s="617">
        <v>-1.0999999999999996</v>
      </c>
      <c r="G116" s="625"/>
      <c r="H116" s="587">
        <v>-1.0999999999999996</v>
      </c>
      <c r="I116" s="539"/>
      <c r="J116" s="616">
        <v>9.5</v>
      </c>
      <c r="K116" s="618"/>
      <c r="L116" s="617">
        <v>34.1</v>
      </c>
      <c r="M116" s="625"/>
      <c r="N116" s="587">
        <v>43.6</v>
      </c>
      <c r="O116" s="539"/>
      <c r="P116" s="616">
        <v>-5</v>
      </c>
      <c r="Q116" s="618"/>
      <c r="R116" s="617">
        <v>-45.2</v>
      </c>
      <c r="S116" s="625"/>
      <c r="T116" s="587">
        <v>-50.2</v>
      </c>
      <c r="U116" s="539"/>
      <c r="V116" s="616">
        <v>48</v>
      </c>
      <c r="W116" s="618"/>
      <c r="X116" s="617">
        <v>-21.8</v>
      </c>
      <c r="Y116" s="625"/>
      <c r="Z116" s="587">
        <v>26.2</v>
      </c>
      <c r="AB116" s="616">
        <v>0</v>
      </c>
      <c r="AC116" s="618"/>
      <c r="AD116" s="617">
        <v>3</v>
      </c>
      <c r="AE116" s="625"/>
      <c r="AF116" s="587">
        <v>3</v>
      </c>
      <c r="AG116" s="539"/>
      <c r="AH116" s="616">
        <v>34</v>
      </c>
      <c r="AI116" s="618"/>
      <c r="AJ116" s="617">
        <v>-25</v>
      </c>
      <c r="AK116" s="625"/>
      <c r="AL116" s="587">
        <v>9</v>
      </c>
      <c r="AM116" s="539"/>
      <c r="AN116" s="649">
        <v>18</v>
      </c>
      <c r="AO116" s="745"/>
      <c r="AP116" s="744">
        <v>-17</v>
      </c>
      <c r="AQ116" s="748"/>
      <c r="AR116" s="643">
        <v>1</v>
      </c>
    </row>
    <row r="117" spans="1:44" s="1" customFormat="1" ht="14.1" customHeight="1" x14ac:dyDescent="0.2">
      <c r="A117" s="38" t="s">
        <v>256</v>
      </c>
      <c r="B117" s="46"/>
      <c r="C117" s="539"/>
      <c r="D117" s="616">
        <v>0</v>
      </c>
      <c r="E117" s="618"/>
      <c r="F117" s="617">
        <v>0</v>
      </c>
      <c r="G117" s="625"/>
      <c r="H117" s="587">
        <v>0</v>
      </c>
      <c r="I117" s="539"/>
      <c r="J117" s="616">
        <v>0</v>
      </c>
      <c r="K117" s="618"/>
      <c r="L117" s="617">
        <v>0</v>
      </c>
      <c r="M117" s="625"/>
      <c r="N117" s="587">
        <v>0</v>
      </c>
      <c r="O117" s="539"/>
      <c r="P117" s="616">
        <v>0</v>
      </c>
      <c r="Q117" s="618"/>
      <c r="R117" s="617">
        <v>0</v>
      </c>
      <c r="S117" s="625"/>
      <c r="T117" s="587">
        <v>0</v>
      </c>
      <c r="U117" s="539"/>
      <c r="V117" s="616">
        <v>0</v>
      </c>
      <c r="W117" s="618"/>
      <c r="X117" s="617">
        <v>0</v>
      </c>
      <c r="Y117" s="625"/>
      <c r="Z117" s="587">
        <v>0</v>
      </c>
      <c r="AB117" s="616">
        <v>0</v>
      </c>
      <c r="AC117" s="618"/>
      <c r="AD117" s="617">
        <v>0</v>
      </c>
      <c r="AE117" s="625"/>
      <c r="AF117" s="587">
        <v>0</v>
      </c>
      <c r="AG117" s="539"/>
      <c r="AH117" s="616">
        <v>44</v>
      </c>
      <c r="AI117" s="618"/>
      <c r="AJ117" s="617">
        <v>-11</v>
      </c>
      <c r="AK117" s="625"/>
      <c r="AL117" s="587">
        <v>33</v>
      </c>
      <c r="AM117" s="539"/>
      <c r="AN117" s="649">
        <v>0</v>
      </c>
      <c r="AO117" s="745"/>
      <c r="AP117" s="744">
        <v>0</v>
      </c>
      <c r="AQ117" s="748"/>
      <c r="AR117" s="643">
        <v>0</v>
      </c>
    </row>
    <row r="118" spans="1:44" s="46" customFormat="1" ht="5.0999999999999996" customHeight="1" x14ac:dyDescent="0.2">
      <c r="A118" s="38"/>
      <c r="C118" s="545"/>
      <c r="D118" s="626"/>
      <c r="E118" s="625"/>
      <c r="F118" s="627"/>
      <c r="G118" s="625"/>
      <c r="H118" s="628"/>
      <c r="I118" s="545"/>
      <c r="J118" s="626"/>
      <c r="K118" s="625"/>
      <c r="L118" s="627"/>
      <c r="M118" s="625"/>
      <c r="N118" s="628"/>
      <c r="O118" s="545"/>
      <c r="P118" s="626"/>
      <c r="Q118" s="625"/>
      <c r="R118" s="627"/>
      <c r="S118" s="625"/>
      <c r="T118" s="628"/>
      <c r="U118" s="545"/>
      <c r="V118" s="626"/>
      <c r="W118" s="625"/>
      <c r="X118" s="627"/>
      <c r="Y118" s="625"/>
      <c r="Z118" s="628"/>
      <c r="AB118" s="626"/>
      <c r="AC118" s="625"/>
      <c r="AD118" s="627"/>
      <c r="AE118" s="625"/>
      <c r="AF118" s="628"/>
      <c r="AG118" s="545"/>
      <c r="AH118" s="626"/>
      <c r="AI118" s="625"/>
      <c r="AJ118" s="627"/>
      <c r="AK118" s="625"/>
      <c r="AL118" s="628"/>
      <c r="AM118" s="545"/>
      <c r="AN118" s="688"/>
      <c r="AO118" s="748"/>
      <c r="AP118" s="749"/>
      <c r="AQ118" s="748"/>
      <c r="AR118" s="750"/>
    </row>
    <row r="119" spans="1:44" s="1" customFormat="1" ht="14.1" customHeight="1" x14ac:dyDescent="0.2">
      <c r="A119" s="12" t="s">
        <v>174</v>
      </c>
      <c r="B119" s="46"/>
      <c r="C119" s="539"/>
      <c r="D119" s="616"/>
      <c r="E119" s="617"/>
      <c r="F119" s="617"/>
      <c r="G119" s="617"/>
      <c r="H119" s="568"/>
      <c r="I119" s="539"/>
      <c r="J119" s="616"/>
      <c r="K119" s="617"/>
      <c r="L119" s="617"/>
      <c r="M119" s="617"/>
      <c r="N119" s="568"/>
      <c r="O119" s="539"/>
      <c r="P119" s="616"/>
      <c r="Q119" s="617"/>
      <c r="R119" s="617"/>
      <c r="S119" s="617"/>
      <c r="T119" s="568"/>
      <c r="U119" s="539"/>
      <c r="V119" s="616"/>
      <c r="W119" s="617"/>
      <c r="X119" s="617"/>
      <c r="Y119" s="617"/>
      <c r="Z119" s="568"/>
      <c r="AB119" s="616"/>
      <c r="AC119" s="617"/>
      <c r="AD119" s="617"/>
      <c r="AE119" s="617"/>
      <c r="AF119" s="568"/>
      <c r="AG119" s="539"/>
      <c r="AH119" s="616"/>
      <c r="AI119" s="617"/>
      <c r="AJ119" s="617"/>
      <c r="AK119" s="617"/>
      <c r="AL119" s="568"/>
      <c r="AM119" s="539"/>
      <c r="AN119" s="649"/>
      <c r="AO119" s="744"/>
      <c r="AP119" s="744"/>
      <c r="AQ119" s="744"/>
      <c r="AR119" s="633"/>
    </row>
    <row r="120" spans="1:44" s="1" customFormat="1" ht="14.1" customHeight="1" x14ac:dyDescent="0.2">
      <c r="A120" s="38" t="s">
        <v>51</v>
      </c>
      <c r="B120" s="46"/>
      <c r="C120" s="539"/>
      <c r="D120" s="616">
        <v>-201.4</v>
      </c>
      <c r="E120" s="617"/>
      <c r="F120" s="617">
        <v>50.400000000000006</v>
      </c>
      <c r="G120" s="617"/>
      <c r="H120" s="568">
        <v>-151</v>
      </c>
      <c r="I120" s="539"/>
      <c r="J120" s="616">
        <v>-229.7</v>
      </c>
      <c r="K120" s="617"/>
      <c r="L120" s="617">
        <v>57.400000000000006</v>
      </c>
      <c r="M120" s="617"/>
      <c r="N120" s="568">
        <v>-172.29999999999998</v>
      </c>
      <c r="O120" s="539"/>
      <c r="P120" s="616">
        <v>-259.39999999999998</v>
      </c>
      <c r="Q120" s="617"/>
      <c r="R120" s="617">
        <v>67.3</v>
      </c>
      <c r="S120" s="617"/>
      <c r="T120" s="568">
        <v>-192.09999999999997</v>
      </c>
      <c r="U120" s="539"/>
      <c r="V120" s="616">
        <v>-299.8</v>
      </c>
      <c r="W120" s="617"/>
      <c r="X120" s="617">
        <v>78</v>
      </c>
      <c r="Y120" s="617"/>
      <c r="Z120" s="568">
        <v>-221.8</v>
      </c>
      <c r="AA120" s="69"/>
      <c r="AB120" s="616">
        <v>-375.5</v>
      </c>
      <c r="AC120" s="617"/>
      <c r="AD120" s="617">
        <v>97.3</v>
      </c>
      <c r="AE120" s="617"/>
      <c r="AF120" s="568">
        <v>-278.2</v>
      </c>
      <c r="AG120" s="539"/>
      <c r="AH120" s="616">
        <v>-642</v>
      </c>
      <c r="AI120" s="617"/>
      <c r="AJ120" s="617">
        <v>167</v>
      </c>
      <c r="AK120" s="617"/>
      <c r="AL120" s="568">
        <v>-475</v>
      </c>
      <c r="AM120" s="539"/>
      <c r="AN120" s="649">
        <v>-158</v>
      </c>
      <c r="AO120" s="744"/>
      <c r="AP120" s="744">
        <v>41</v>
      </c>
      <c r="AQ120" s="744"/>
      <c r="AR120" s="633">
        <v>-117</v>
      </c>
    </row>
    <row r="121" spans="1:44" s="1" customFormat="1" ht="14.1" customHeight="1" x14ac:dyDescent="0.2">
      <c r="A121" s="38" t="s">
        <v>90</v>
      </c>
      <c r="B121" s="46"/>
      <c r="C121" s="539"/>
      <c r="D121" s="616">
        <v>-112.4</v>
      </c>
      <c r="E121" s="617"/>
      <c r="F121" s="617">
        <v>182.20000000000002</v>
      </c>
      <c r="G121" s="617"/>
      <c r="H121" s="568">
        <v>69.800000000000011</v>
      </c>
      <c r="I121" s="539"/>
      <c r="J121" s="616">
        <v>-135.39999999999998</v>
      </c>
      <c r="K121" s="617"/>
      <c r="L121" s="617">
        <v>232.79999999999998</v>
      </c>
      <c r="M121" s="617"/>
      <c r="N121" s="568">
        <v>97.4</v>
      </c>
      <c r="O121" s="539"/>
      <c r="P121" s="616">
        <v>-12.600000000000001</v>
      </c>
      <c r="Q121" s="617"/>
      <c r="R121" s="617">
        <v>3.4</v>
      </c>
      <c r="S121" s="617"/>
      <c r="T121" s="568">
        <v>-9.2000000000000011</v>
      </c>
      <c r="U121" s="539"/>
      <c r="V121" s="616">
        <v>-11.1</v>
      </c>
      <c r="W121" s="617"/>
      <c r="X121" s="617">
        <v>2.9</v>
      </c>
      <c r="Y121" s="617"/>
      <c r="Z121" s="568">
        <v>-8.1999999999999993</v>
      </c>
      <c r="AB121" s="616">
        <v>-8.3000000000000007</v>
      </c>
      <c r="AC121" s="617"/>
      <c r="AD121" s="617">
        <v>1.4</v>
      </c>
      <c r="AE121" s="617"/>
      <c r="AF121" s="568">
        <v>-6.9</v>
      </c>
      <c r="AG121" s="539"/>
      <c r="AH121" s="616">
        <v>-8</v>
      </c>
      <c r="AI121" s="617"/>
      <c r="AJ121" s="617">
        <v>3</v>
      </c>
      <c r="AK121" s="617"/>
      <c r="AL121" s="568">
        <v>-5</v>
      </c>
      <c r="AM121" s="539"/>
      <c r="AN121" s="649">
        <v>-2</v>
      </c>
      <c r="AO121" s="744"/>
      <c r="AP121" s="744">
        <v>0</v>
      </c>
      <c r="AQ121" s="744"/>
      <c r="AR121" s="633">
        <v>-2</v>
      </c>
    </row>
    <row r="122" spans="1:44" s="1" customFormat="1" ht="14.1" customHeight="1" x14ac:dyDescent="0.2">
      <c r="A122" s="11" t="s">
        <v>50</v>
      </c>
      <c r="B122" s="46"/>
      <c r="C122" s="539"/>
      <c r="D122" s="616">
        <v>-9.8999999999999986</v>
      </c>
      <c r="E122" s="618"/>
      <c r="F122" s="617">
        <v>1</v>
      </c>
      <c r="G122" s="617"/>
      <c r="H122" s="568">
        <v>-8.8999999999999986</v>
      </c>
      <c r="I122" s="539"/>
      <c r="J122" s="616">
        <v>-7.0000000000000071</v>
      </c>
      <c r="K122" s="618"/>
      <c r="L122" s="617">
        <v>0.10000000000000142</v>
      </c>
      <c r="M122" s="617"/>
      <c r="N122" s="568">
        <v>-6.9000000000000057</v>
      </c>
      <c r="O122" s="539"/>
      <c r="P122" s="616">
        <v>-11.5</v>
      </c>
      <c r="Q122" s="618"/>
      <c r="R122" s="617">
        <v>1</v>
      </c>
      <c r="S122" s="617"/>
      <c r="T122" s="568">
        <v>-10.5</v>
      </c>
      <c r="U122" s="539"/>
      <c r="V122" s="616">
        <v>-19.499999999999993</v>
      </c>
      <c r="W122" s="618"/>
      <c r="X122" s="617">
        <v>1.5</v>
      </c>
      <c r="Y122" s="617"/>
      <c r="Z122" s="568">
        <v>-17.999999999999993</v>
      </c>
      <c r="AB122" s="616">
        <v>-19</v>
      </c>
      <c r="AC122" s="618"/>
      <c r="AD122" s="617">
        <v>3.8999999999999995</v>
      </c>
      <c r="AE122" s="617"/>
      <c r="AF122" s="568">
        <v>-15.100000000000001</v>
      </c>
      <c r="AG122" s="539"/>
      <c r="AH122" s="616">
        <v>-17</v>
      </c>
      <c r="AI122" s="618"/>
      <c r="AJ122" s="617">
        <v>2</v>
      </c>
      <c r="AK122" s="617"/>
      <c r="AL122" s="568">
        <v>-15</v>
      </c>
      <c r="AM122" s="539"/>
      <c r="AN122" s="649">
        <v>-3</v>
      </c>
      <c r="AO122" s="745"/>
      <c r="AP122" s="744">
        <v>1</v>
      </c>
      <c r="AQ122" s="744"/>
      <c r="AR122" s="633">
        <v>-2</v>
      </c>
    </row>
    <row r="123" spans="1:44" s="1" customFormat="1" ht="14.1" customHeight="1" x14ac:dyDescent="0.2">
      <c r="A123" s="38" t="s">
        <v>193</v>
      </c>
      <c r="B123" s="46"/>
      <c r="C123" s="539"/>
      <c r="D123" s="616">
        <v>-71.5</v>
      </c>
      <c r="E123" s="618"/>
      <c r="F123" s="617">
        <v>51.3</v>
      </c>
      <c r="G123" s="617"/>
      <c r="H123" s="568">
        <v>-20.200000000000003</v>
      </c>
      <c r="I123" s="539"/>
      <c r="J123" s="616">
        <v>-84.6</v>
      </c>
      <c r="K123" s="618"/>
      <c r="L123" s="617">
        <v>69.800000000000011</v>
      </c>
      <c r="M123" s="617"/>
      <c r="N123" s="568">
        <v>-14.799999999999983</v>
      </c>
      <c r="O123" s="539"/>
      <c r="P123" s="616">
        <v>-112.19999999999999</v>
      </c>
      <c r="Q123" s="618"/>
      <c r="R123" s="617">
        <v>105.50000000000001</v>
      </c>
      <c r="S123" s="617"/>
      <c r="T123" s="568">
        <v>-6.6999999999999744</v>
      </c>
      <c r="U123" s="539"/>
      <c r="V123" s="616">
        <v>-180</v>
      </c>
      <c r="W123" s="618"/>
      <c r="X123" s="617">
        <v>127.60000000000001</v>
      </c>
      <c r="Y123" s="617"/>
      <c r="Z123" s="568">
        <v>-52.399999999999991</v>
      </c>
      <c r="AB123" s="616">
        <v>-188.9</v>
      </c>
      <c r="AC123" s="618"/>
      <c r="AD123" s="617">
        <v>126.6</v>
      </c>
      <c r="AE123" s="617"/>
      <c r="AF123" s="568">
        <v>-62.300000000000011</v>
      </c>
      <c r="AG123" s="539"/>
      <c r="AH123" s="616">
        <v>-270</v>
      </c>
      <c r="AI123" s="618"/>
      <c r="AJ123" s="617">
        <v>182</v>
      </c>
      <c r="AK123" s="617"/>
      <c r="AL123" s="568">
        <v>-88</v>
      </c>
      <c r="AM123" s="539"/>
      <c r="AN123" s="649">
        <v>-58</v>
      </c>
      <c r="AO123" s="745"/>
      <c r="AP123" s="744">
        <v>49</v>
      </c>
      <c r="AQ123" s="744"/>
      <c r="AR123" s="633">
        <v>-9</v>
      </c>
    </row>
    <row r="124" spans="1:44" s="46" customFormat="1" ht="5.0999999999999996" customHeight="1" x14ac:dyDescent="0.2">
      <c r="A124" s="38"/>
      <c r="D124" s="150"/>
      <c r="E124" s="144"/>
      <c r="F124" s="424"/>
      <c r="G124" s="144"/>
      <c r="H124" s="425"/>
      <c r="J124" s="150"/>
      <c r="K124" s="144"/>
      <c r="L124" s="424"/>
      <c r="M124" s="144"/>
      <c r="N124" s="425"/>
      <c r="P124" s="150"/>
      <c r="Q124" s="144"/>
      <c r="R124" s="424"/>
      <c r="S124" s="144"/>
      <c r="T124" s="425"/>
      <c r="V124" s="150"/>
      <c r="W124" s="144"/>
      <c r="X124" s="424"/>
      <c r="Y124" s="144"/>
      <c r="Z124" s="425"/>
      <c r="AB124" s="150"/>
      <c r="AC124" s="144"/>
      <c r="AD124" s="424"/>
      <c r="AE124" s="144"/>
      <c r="AF124" s="425"/>
      <c r="AH124" s="150"/>
      <c r="AI124" s="144"/>
      <c r="AJ124" s="424"/>
      <c r="AK124" s="144"/>
      <c r="AL124" s="425"/>
      <c r="AN124" s="689"/>
      <c r="AO124" s="751"/>
      <c r="AP124" s="752"/>
      <c r="AQ124" s="751"/>
      <c r="AR124" s="690"/>
    </row>
    <row r="125" spans="1:44" ht="14.1" customHeight="1" thickBot="1" x14ac:dyDescent="0.25">
      <c r="A125" s="12" t="s">
        <v>144</v>
      </c>
      <c r="B125" s="46"/>
      <c r="C125" s="555"/>
      <c r="D125" s="629">
        <v>-395.2</v>
      </c>
      <c r="E125" s="615"/>
      <c r="F125" s="630">
        <v>284.90000000000003</v>
      </c>
      <c r="G125" s="615"/>
      <c r="H125" s="631">
        <v>-110.3</v>
      </c>
      <c r="I125" s="555"/>
      <c r="J125" s="629">
        <v>-456.69999999999993</v>
      </c>
      <c r="K125" s="615"/>
      <c r="L125" s="630">
        <v>360.1</v>
      </c>
      <c r="M125" s="615"/>
      <c r="N125" s="631">
        <v>-96.599999999999966</v>
      </c>
      <c r="O125" s="555"/>
      <c r="P125" s="629">
        <v>-395.7</v>
      </c>
      <c r="Q125" s="615"/>
      <c r="R125" s="630">
        <v>177.20000000000002</v>
      </c>
      <c r="S125" s="615"/>
      <c r="T125" s="631">
        <v>-218.49999999999994</v>
      </c>
      <c r="U125" s="555"/>
      <c r="V125" s="629">
        <v>-510.40000000000003</v>
      </c>
      <c r="W125" s="615"/>
      <c r="X125" s="630">
        <v>210</v>
      </c>
      <c r="Y125" s="615"/>
      <c r="Z125" s="631">
        <v>-300.39999999999998</v>
      </c>
      <c r="AB125" s="629">
        <v>-591.70000000000005</v>
      </c>
      <c r="AC125" s="615"/>
      <c r="AD125" s="630">
        <v>229.2</v>
      </c>
      <c r="AE125" s="615"/>
      <c r="AF125" s="631">
        <v>-362.5</v>
      </c>
      <c r="AG125" s="555"/>
      <c r="AH125" s="629">
        <v>-937</v>
      </c>
      <c r="AI125" s="615"/>
      <c r="AJ125" s="630">
        <v>354</v>
      </c>
      <c r="AK125" s="615"/>
      <c r="AL125" s="631">
        <v>-583</v>
      </c>
      <c r="AM125" s="555"/>
      <c r="AN125" s="691">
        <v>-221</v>
      </c>
      <c r="AO125" s="743"/>
      <c r="AP125" s="632">
        <v>91</v>
      </c>
      <c r="AQ125" s="743"/>
      <c r="AR125" s="652">
        <v>-130</v>
      </c>
    </row>
    <row r="126" spans="1:44" s="1" customFormat="1" ht="5.0999999999999996" customHeight="1" thickTop="1" thickBot="1" x14ac:dyDescent="0.25">
      <c r="A126" s="33"/>
      <c r="B126" s="44"/>
      <c r="D126" s="47"/>
      <c r="E126" s="48"/>
      <c r="F126" s="48"/>
      <c r="G126" s="48"/>
      <c r="H126" s="355"/>
      <c r="J126" s="47"/>
      <c r="K126" s="48"/>
      <c r="L126" s="48"/>
      <c r="M126" s="48"/>
      <c r="N126" s="355"/>
      <c r="P126" s="47"/>
      <c r="Q126" s="48"/>
      <c r="R126" s="48"/>
      <c r="S126" s="48"/>
      <c r="T126" s="355"/>
      <c r="V126" s="47"/>
      <c r="W126" s="48"/>
      <c r="X126" s="48"/>
      <c r="Y126" s="48"/>
      <c r="Z126" s="355"/>
      <c r="AB126" s="491"/>
      <c r="AC126" s="492"/>
      <c r="AD126" s="492"/>
      <c r="AE126" s="492"/>
      <c r="AF126" s="493"/>
      <c r="AH126" s="491"/>
      <c r="AI126" s="492"/>
      <c r="AJ126" s="492"/>
      <c r="AK126" s="492"/>
      <c r="AL126" s="493"/>
      <c r="AN126" s="692"/>
      <c r="AO126" s="693"/>
      <c r="AP126" s="693"/>
      <c r="AQ126" s="693"/>
      <c r="AR126" s="694"/>
    </row>
    <row r="127" spans="1:44" s="46" customFormat="1" ht="5.0999999999999996" customHeight="1" x14ac:dyDescent="0.2">
      <c r="A127" s="135"/>
      <c r="D127" s="117"/>
      <c r="E127" s="118"/>
      <c r="F127" s="117"/>
      <c r="G127" s="118"/>
      <c r="H127" s="117"/>
      <c r="J127" s="117"/>
      <c r="K127" s="118"/>
      <c r="L127" s="117"/>
      <c r="M127" s="118"/>
      <c r="N127" s="117"/>
    </row>
    <row r="128" spans="1:44" s="46" customFormat="1" ht="14.25" customHeight="1" x14ac:dyDescent="0.2">
      <c r="A128" s="184" t="s">
        <v>78</v>
      </c>
      <c r="B128" s="792" t="s">
        <v>269</v>
      </c>
      <c r="C128" s="792"/>
      <c r="D128" s="792"/>
      <c r="E128" s="792"/>
      <c r="F128" s="792"/>
      <c r="G128" s="792"/>
      <c r="H128" s="792"/>
      <c r="I128" s="792"/>
      <c r="J128" s="792"/>
      <c r="K128" s="792"/>
      <c r="L128" s="792"/>
      <c r="M128" s="792"/>
      <c r="N128" s="792"/>
      <c r="O128" s="792"/>
      <c r="P128" s="792"/>
      <c r="Q128" s="792"/>
      <c r="R128" s="792"/>
      <c r="S128" s="792"/>
      <c r="T128" s="792"/>
      <c r="U128" s="792"/>
      <c r="V128" s="792"/>
      <c r="W128" s="792"/>
      <c r="X128" s="792"/>
      <c r="Y128" s="792"/>
      <c r="Z128" s="792"/>
      <c r="AA128" s="792"/>
      <c r="AB128" s="792"/>
      <c r="AC128" s="792"/>
      <c r="AD128" s="792"/>
      <c r="AE128" s="792"/>
      <c r="AF128" s="792"/>
      <c r="AG128" s="792"/>
      <c r="AH128" s="792"/>
      <c r="AI128" s="792"/>
      <c r="AJ128" s="792"/>
      <c r="AK128" s="792"/>
      <c r="AL128" s="792"/>
      <c r="AM128" s="792"/>
      <c r="AN128" s="792"/>
      <c r="AO128" s="792"/>
      <c r="AP128" s="792"/>
      <c r="AQ128" s="792"/>
      <c r="AR128" s="792"/>
    </row>
    <row r="129" spans="1:44" s="46" customFormat="1" ht="6.6" customHeight="1" x14ac:dyDescent="0.2">
      <c r="A129" s="184"/>
      <c r="B129" s="486"/>
      <c r="C129" s="358"/>
      <c r="D129" s="487"/>
      <c r="E129" s="487"/>
      <c r="F129" s="487"/>
      <c r="G129" s="487"/>
      <c r="H129" s="358"/>
      <c r="I129" s="358"/>
      <c r="J129" s="487"/>
      <c r="K129" s="487"/>
      <c r="L129" s="487"/>
      <c r="M129" s="487"/>
      <c r="N129" s="358"/>
      <c r="O129" s="358"/>
      <c r="P129" s="358"/>
      <c r="Q129" s="358"/>
      <c r="R129" s="358"/>
      <c r="S129" s="358"/>
      <c r="T129" s="358"/>
      <c r="U129" s="358"/>
      <c r="V129" s="358"/>
      <c r="W129" s="358"/>
      <c r="X129" s="358"/>
      <c r="Y129" s="358"/>
      <c r="Z129" s="358"/>
      <c r="AA129" s="358"/>
      <c r="AB129" s="358"/>
      <c r="AC129" s="358"/>
      <c r="AD129" s="358"/>
      <c r="AE129" s="358"/>
      <c r="AF129" s="358"/>
      <c r="AG129" s="358"/>
      <c r="AH129" s="358"/>
      <c r="AI129" s="358"/>
      <c r="AJ129" s="358"/>
      <c r="AK129" s="358"/>
      <c r="AL129" s="358"/>
      <c r="AM129" s="358"/>
      <c r="AN129" s="358"/>
      <c r="AO129" s="358"/>
      <c r="AP129" s="358"/>
      <c r="AQ129" s="358"/>
      <c r="AR129" s="358"/>
    </row>
    <row r="130" spans="1:44" s="46" customFormat="1" ht="14.25" customHeight="1" x14ac:dyDescent="0.2">
      <c r="A130" s="419" t="s">
        <v>76</v>
      </c>
      <c r="B130" s="788" t="s">
        <v>253</v>
      </c>
      <c r="C130" s="788"/>
      <c r="D130" s="788"/>
      <c r="E130" s="788"/>
      <c r="F130" s="788"/>
      <c r="G130" s="788"/>
      <c r="H130" s="788"/>
      <c r="I130" s="788"/>
      <c r="J130" s="788"/>
      <c r="K130" s="788"/>
      <c r="L130" s="788"/>
      <c r="M130" s="788"/>
      <c r="N130" s="788"/>
      <c r="O130" s="788"/>
      <c r="P130" s="788"/>
      <c r="Q130" s="788"/>
      <c r="R130" s="788"/>
      <c r="S130" s="788"/>
      <c r="T130" s="788"/>
      <c r="U130" s="788"/>
      <c r="V130" s="788"/>
      <c r="W130" s="788"/>
      <c r="X130" s="788"/>
      <c r="Y130" s="788"/>
      <c r="Z130" s="788"/>
      <c r="AA130" s="788"/>
      <c r="AB130" s="788"/>
      <c r="AC130" s="788"/>
      <c r="AD130" s="788"/>
      <c r="AE130" s="788"/>
      <c r="AF130" s="788"/>
      <c r="AG130" s="788"/>
      <c r="AH130" s="788"/>
      <c r="AI130" s="788"/>
      <c r="AJ130" s="788"/>
      <c r="AK130" s="788"/>
      <c r="AL130" s="788"/>
      <c r="AM130" s="788"/>
      <c r="AN130" s="788"/>
      <c r="AO130" s="788"/>
      <c r="AP130" s="788"/>
      <c r="AQ130" s="788"/>
      <c r="AR130" s="788"/>
    </row>
    <row r="131" spans="1:44" s="46" customFormat="1" ht="20.100000000000001" hidden="1" customHeight="1" x14ac:dyDescent="0.2">
      <c r="B131" s="788"/>
      <c r="C131" s="788"/>
      <c r="D131" s="788"/>
      <c r="E131" s="788"/>
      <c r="F131" s="788"/>
      <c r="G131" s="788"/>
      <c r="H131" s="788"/>
      <c r="I131" s="788"/>
      <c r="J131" s="788"/>
      <c r="K131" s="788"/>
      <c r="L131" s="788"/>
      <c r="M131" s="788"/>
      <c r="N131" s="788"/>
      <c r="O131" s="788"/>
      <c r="P131" s="788"/>
      <c r="Q131" s="788"/>
      <c r="R131" s="788"/>
      <c r="S131" s="788"/>
      <c r="T131" s="788"/>
      <c r="U131" s="788"/>
      <c r="V131" s="788"/>
      <c r="W131" s="788"/>
      <c r="X131" s="788"/>
      <c r="Y131" s="788"/>
      <c r="Z131" s="788"/>
      <c r="AA131" s="788"/>
      <c r="AB131" s="788"/>
      <c r="AC131" s="788"/>
      <c r="AD131" s="788"/>
      <c r="AE131" s="788"/>
      <c r="AF131" s="788"/>
      <c r="AG131" s="788"/>
      <c r="AH131" s="788"/>
      <c r="AI131" s="788"/>
      <c r="AJ131" s="788"/>
      <c r="AK131" s="788"/>
      <c r="AL131" s="788"/>
      <c r="AM131" s="788"/>
      <c r="AN131" s="788"/>
      <c r="AO131" s="788"/>
      <c r="AP131" s="788"/>
      <c r="AQ131" s="788"/>
      <c r="AR131" s="788"/>
    </row>
    <row r="132" spans="1:44" s="46" customFormat="1" ht="6.6" customHeight="1" x14ac:dyDescent="0.2">
      <c r="A132" s="184"/>
      <c r="B132" s="477"/>
      <c r="D132" s="118"/>
      <c r="E132" s="118"/>
      <c r="F132" s="118"/>
      <c r="G132" s="118"/>
      <c r="J132" s="118"/>
      <c r="K132" s="118"/>
      <c r="L132" s="118"/>
      <c r="M132" s="118"/>
    </row>
    <row r="133" spans="1:44" ht="15" customHeight="1" x14ac:dyDescent="0.2">
      <c r="A133" s="184" t="s">
        <v>77</v>
      </c>
      <c r="B133" s="793" t="s">
        <v>255</v>
      </c>
      <c r="C133" s="793"/>
      <c r="D133" s="793"/>
      <c r="E133" s="793"/>
      <c r="F133" s="793"/>
      <c r="G133" s="793"/>
      <c r="H133" s="793"/>
      <c r="I133" s="793"/>
      <c r="J133" s="793"/>
      <c r="K133" s="793"/>
      <c r="L133" s="793"/>
      <c r="M133" s="793"/>
      <c r="N133" s="793"/>
      <c r="O133" s="793"/>
      <c r="P133" s="793"/>
      <c r="Q133" s="793"/>
      <c r="R133" s="793"/>
      <c r="S133" s="793"/>
      <c r="T133" s="793"/>
      <c r="U133" s="793"/>
      <c r="V133" s="793"/>
      <c r="W133" s="793"/>
      <c r="X133" s="793"/>
      <c r="Y133" s="793"/>
      <c r="Z133" s="793"/>
      <c r="AA133" s="793"/>
      <c r="AB133" s="793"/>
      <c r="AC133" s="793"/>
      <c r="AD133" s="793"/>
      <c r="AE133" s="793"/>
      <c r="AF133" s="793"/>
      <c r="AG133" s="793"/>
      <c r="AH133" s="793"/>
      <c r="AI133" s="793"/>
      <c r="AJ133" s="793"/>
      <c r="AK133" s="793"/>
      <c r="AL133" s="793"/>
      <c r="AM133" s="793"/>
      <c r="AN133" s="793"/>
      <c r="AO133" s="793"/>
      <c r="AP133" s="793"/>
      <c r="AQ133" s="793"/>
      <c r="AR133" s="793"/>
    </row>
    <row r="134" spans="1:44" ht="15" customHeight="1" x14ac:dyDescent="0.2">
      <c r="A134" s="184"/>
      <c r="B134" s="793"/>
      <c r="C134" s="793"/>
      <c r="D134" s="793"/>
      <c r="E134" s="793"/>
      <c r="F134" s="793"/>
      <c r="G134" s="793"/>
      <c r="H134" s="793"/>
      <c r="I134" s="793"/>
      <c r="J134" s="793"/>
      <c r="K134" s="793"/>
      <c r="L134" s="793"/>
      <c r="M134" s="793"/>
      <c r="N134" s="793"/>
      <c r="O134" s="793"/>
      <c r="P134" s="793"/>
      <c r="Q134" s="793"/>
      <c r="R134" s="793"/>
      <c r="S134" s="793"/>
      <c r="T134" s="793"/>
      <c r="U134" s="793"/>
      <c r="V134" s="793"/>
      <c r="W134" s="793"/>
      <c r="X134" s="793"/>
      <c r="Y134" s="793"/>
      <c r="Z134" s="793"/>
      <c r="AA134" s="793"/>
      <c r="AB134" s="793"/>
      <c r="AC134" s="793"/>
      <c r="AD134" s="793"/>
      <c r="AE134" s="793"/>
      <c r="AF134" s="793"/>
      <c r="AG134" s="793"/>
      <c r="AH134" s="793"/>
      <c r="AI134" s="793"/>
      <c r="AJ134" s="793"/>
      <c r="AK134" s="793"/>
      <c r="AL134" s="793"/>
      <c r="AM134" s="793"/>
      <c r="AN134" s="793"/>
      <c r="AO134" s="793"/>
      <c r="AP134" s="793"/>
      <c r="AQ134" s="793"/>
      <c r="AR134" s="793"/>
    </row>
    <row r="135" spans="1:44" ht="14.1" customHeight="1" x14ac:dyDescent="0.2">
      <c r="A135" s="184"/>
      <c r="B135" s="793"/>
      <c r="C135" s="793"/>
      <c r="D135" s="793"/>
      <c r="E135" s="793"/>
      <c r="F135" s="793"/>
      <c r="G135" s="793"/>
      <c r="H135" s="793"/>
      <c r="I135" s="793"/>
      <c r="J135" s="793"/>
      <c r="K135" s="793"/>
      <c r="L135" s="793"/>
      <c r="M135" s="793"/>
      <c r="N135" s="793"/>
      <c r="O135" s="793"/>
      <c r="P135" s="793"/>
      <c r="Q135" s="793"/>
      <c r="R135" s="793"/>
      <c r="S135" s="793"/>
      <c r="T135" s="793"/>
      <c r="U135" s="793"/>
      <c r="V135" s="793"/>
      <c r="W135" s="793"/>
      <c r="X135" s="793"/>
      <c r="Y135" s="793"/>
      <c r="Z135" s="793"/>
      <c r="AA135" s="793"/>
      <c r="AB135" s="793"/>
      <c r="AC135" s="793"/>
      <c r="AD135" s="793"/>
      <c r="AE135" s="793"/>
      <c r="AF135" s="793"/>
      <c r="AG135" s="793"/>
      <c r="AH135" s="793"/>
      <c r="AI135" s="793"/>
      <c r="AJ135" s="793"/>
      <c r="AK135" s="793"/>
      <c r="AL135" s="793"/>
      <c r="AM135" s="793"/>
      <c r="AN135" s="793"/>
      <c r="AO135" s="793"/>
      <c r="AP135" s="793"/>
      <c r="AQ135" s="793"/>
      <c r="AR135" s="793"/>
    </row>
    <row r="136" spans="1:44" s="46" customFormat="1" ht="6.6" customHeight="1" x14ac:dyDescent="0.2">
      <c r="A136" s="184"/>
      <c r="B136" s="477"/>
      <c r="D136" s="118"/>
      <c r="E136" s="118"/>
      <c r="F136" s="118"/>
      <c r="G136" s="118"/>
      <c r="J136" s="118"/>
      <c r="K136" s="118"/>
      <c r="L136" s="118"/>
      <c r="M136" s="118"/>
    </row>
    <row r="137" spans="1:44" ht="12.75" customHeight="1" x14ac:dyDescent="0.2">
      <c r="A137" s="184" t="s">
        <v>146</v>
      </c>
      <c r="B137" s="788" t="s">
        <v>225</v>
      </c>
      <c r="C137" s="788"/>
      <c r="D137" s="788"/>
      <c r="E137" s="788"/>
      <c r="F137" s="788"/>
      <c r="G137" s="788"/>
      <c r="H137" s="788"/>
      <c r="I137" s="788"/>
      <c r="J137" s="788"/>
      <c r="K137" s="788"/>
      <c r="L137" s="788"/>
      <c r="M137" s="788"/>
      <c r="N137" s="788"/>
      <c r="O137" s="788"/>
      <c r="P137" s="788"/>
      <c r="Q137" s="788"/>
      <c r="R137" s="788"/>
      <c r="S137" s="788"/>
      <c r="T137" s="788"/>
      <c r="U137" s="788"/>
      <c r="V137" s="788"/>
      <c r="W137" s="788"/>
      <c r="X137" s="788"/>
      <c r="Y137" s="788"/>
      <c r="Z137" s="788"/>
      <c r="AA137" s="788"/>
      <c r="AB137" s="788"/>
      <c r="AC137" s="788"/>
      <c r="AD137" s="788"/>
      <c r="AE137" s="788"/>
      <c r="AF137" s="788"/>
      <c r="AG137" s="788"/>
      <c r="AH137" s="788"/>
      <c r="AI137" s="788"/>
      <c r="AJ137" s="788"/>
      <c r="AK137" s="788"/>
      <c r="AL137" s="788"/>
      <c r="AM137" s="788"/>
      <c r="AN137" s="788"/>
      <c r="AO137" s="788"/>
      <c r="AP137" s="788"/>
      <c r="AQ137" s="788"/>
      <c r="AR137" s="788"/>
    </row>
    <row r="138" spans="1:44" ht="12.75" customHeight="1" x14ac:dyDescent="0.2">
      <c r="A138" s="184"/>
      <c r="B138" s="788"/>
      <c r="C138" s="788"/>
      <c r="D138" s="788"/>
      <c r="E138" s="788"/>
      <c r="F138" s="788"/>
      <c r="G138" s="788"/>
      <c r="H138" s="788"/>
      <c r="I138" s="788"/>
      <c r="J138" s="788"/>
      <c r="K138" s="788"/>
      <c r="L138" s="788"/>
      <c r="M138" s="788"/>
      <c r="N138" s="788"/>
      <c r="O138" s="788"/>
      <c r="P138" s="788"/>
      <c r="Q138" s="788"/>
      <c r="R138" s="788"/>
      <c r="S138" s="788"/>
      <c r="T138" s="788"/>
      <c r="U138" s="788"/>
      <c r="V138" s="788"/>
      <c r="W138" s="788"/>
      <c r="X138" s="788"/>
      <c r="Y138" s="788"/>
      <c r="Z138" s="788"/>
      <c r="AA138" s="788"/>
      <c r="AB138" s="788"/>
      <c r="AC138" s="788"/>
      <c r="AD138" s="788"/>
      <c r="AE138" s="788"/>
      <c r="AF138" s="788"/>
      <c r="AG138" s="788"/>
      <c r="AH138" s="788"/>
      <c r="AI138" s="788"/>
      <c r="AJ138" s="788"/>
      <c r="AK138" s="788"/>
      <c r="AL138" s="788"/>
      <c r="AM138" s="788"/>
      <c r="AN138" s="788"/>
      <c r="AO138" s="788"/>
      <c r="AP138" s="788"/>
      <c r="AQ138" s="788"/>
      <c r="AR138" s="788"/>
    </row>
    <row r="139" spans="1:44" ht="12.75" customHeight="1" x14ac:dyDescent="0.2">
      <c r="A139" s="184"/>
      <c r="B139" s="788"/>
      <c r="C139" s="788"/>
      <c r="D139" s="788"/>
      <c r="E139" s="788"/>
      <c r="F139" s="788"/>
      <c r="G139" s="788"/>
      <c r="H139" s="788"/>
      <c r="I139" s="788"/>
      <c r="J139" s="788"/>
      <c r="K139" s="788"/>
      <c r="L139" s="788"/>
      <c r="M139" s="788"/>
      <c r="N139" s="788"/>
      <c r="O139" s="788"/>
      <c r="P139" s="788"/>
      <c r="Q139" s="788"/>
      <c r="R139" s="788"/>
      <c r="S139" s="788"/>
      <c r="T139" s="788"/>
      <c r="U139" s="788"/>
      <c r="V139" s="788"/>
      <c r="W139" s="788"/>
      <c r="X139" s="788"/>
      <c r="Y139" s="788"/>
      <c r="Z139" s="788"/>
      <c r="AA139" s="788"/>
      <c r="AB139" s="788"/>
      <c r="AC139" s="788"/>
      <c r="AD139" s="788"/>
      <c r="AE139" s="788"/>
      <c r="AF139" s="788"/>
      <c r="AG139" s="788"/>
      <c r="AH139" s="788"/>
      <c r="AI139" s="788"/>
      <c r="AJ139" s="788"/>
      <c r="AK139" s="788"/>
      <c r="AL139" s="788"/>
      <c r="AM139" s="788"/>
      <c r="AN139" s="788"/>
      <c r="AO139" s="788"/>
      <c r="AP139" s="788"/>
      <c r="AQ139" s="788"/>
      <c r="AR139" s="788"/>
    </row>
    <row r="140" spans="1:44" ht="12.75" customHeight="1" x14ac:dyDescent="0.2">
      <c r="A140" s="184"/>
      <c r="B140" s="788"/>
      <c r="C140" s="788"/>
      <c r="D140" s="788"/>
      <c r="E140" s="788"/>
      <c r="F140" s="788"/>
      <c r="G140" s="788"/>
      <c r="H140" s="788"/>
      <c r="I140" s="788"/>
      <c r="J140" s="788"/>
      <c r="K140" s="788"/>
      <c r="L140" s="788"/>
      <c r="M140" s="788"/>
      <c r="N140" s="788"/>
      <c r="O140" s="788"/>
      <c r="P140" s="788"/>
      <c r="Q140" s="788"/>
      <c r="R140" s="788"/>
      <c r="S140" s="788"/>
      <c r="T140" s="788"/>
      <c r="U140" s="788"/>
      <c r="V140" s="788"/>
      <c r="W140" s="788"/>
      <c r="X140" s="788"/>
      <c r="Y140" s="788"/>
      <c r="Z140" s="788"/>
      <c r="AA140" s="788"/>
      <c r="AB140" s="788"/>
      <c r="AC140" s="788"/>
      <c r="AD140" s="788"/>
      <c r="AE140" s="788"/>
      <c r="AF140" s="788"/>
      <c r="AG140" s="788"/>
      <c r="AH140" s="788"/>
      <c r="AI140" s="788"/>
      <c r="AJ140" s="788"/>
      <c r="AK140" s="788"/>
      <c r="AL140" s="788"/>
      <c r="AM140" s="788"/>
      <c r="AN140" s="788"/>
      <c r="AO140" s="788"/>
      <c r="AP140" s="788"/>
      <c r="AQ140" s="788"/>
      <c r="AR140" s="788"/>
    </row>
    <row r="141" spans="1:44" ht="12.75" customHeight="1" x14ac:dyDescent="0.2">
      <c r="A141" s="184"/>
      <c r="B141" s="788"/>
      <c r="C141" s="788"/>
      <c r="D141" s="788"/>
      <c r="E141" s="788"/>
      <c r="F141" s="788"/>
      <c r="G141" s="788"/>
      <c r="H141" s="788"/>
      <c r="I141" s="788"/>
      <c r="J141" s="788"/>
      <c r="K141" s="788"/>
      <c r="L141" s="788"/>
      <c r="M141" s="788"/>
      <c r="N141" s="788"/>
      <c r="O141" s="788"/>
      <c r="P141" s="788"/>
      <c r="Q141" s="788"/>
      <c r="R141" s="788"/>
      <c r="S141" s="788"/>
      <c r="T141" s="788"/>
      <c r="U141" s="788"/>
      <c r="V141" s="788"/>
      <c r="W141" s="788"/>
      <c r="X141" s="788"/>
      <c r="Y141" s="788"/>
      <c r="Z141" s="788"/>
      <c r="AA141" s="788"/>
      <c r="AB141" s="788"/>
      <c r="AC141" s="788"/>
      <c r="AD141" s="788"/>
      <c r="AE141" s="788"/>
      <c r="AF141" s="788"/>
      <c r="AG141" s="788"/>
      <c r="AH141" s="788"/>
      <c r="AI141" s="788"/>
      <c r="AJ141" s="788"/>
      <c r="AK141" s="788"/>
      <c r="AL141" s="788"/>
      <c r="AM141" s="788"/>
      <c r="AN141" s="788"/>
      <c r="AO141" s="788"/>
      <c r="AP141" s="788"/>
      <c r="AQ141" s="788"/>
      <c r="AR141" s="788"/>
    </row>
    <row r="142" spans="1:44" s="46" customFormat="1" ht="6.6" customHeight="1" x14ac:dyDescent="0.2">
      <c r="A142" s="184"/>
      <c r="B142" s="477"/>
      <c r="D142" s="118"/>
      <c r="E142" s="118"/>
      <c r="F142" s="118"/>
      <c r="G142" s="118"/>
      <c r="J142" s="118"/>
      <c r="K142" s="118"/>
      <c r="L142" s="118"/>
      <c r="M142" s="118"/>
    </row>
    <row r="143" spans="1:44" x14ac:dyDescent="0.2">
      <c r="A143" s="184" t="s">
        <v>175</v>
      </c>
      <c r="B143" s="46" t="s">
        <v>254</v>
      </c>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row>
    <row r="144" spans="1:44" s="46" customFormat="1" ht="6.6" customHeight="1" x14ac:dyDescent="0.2">
      <c r="A144" s="184"/>
      <c r="B144" s="477"/>
      <c r="D144" s="118"/>
      <c r="E144" s="118"/>
      <c r="F144" s="118"/>
      <c r="G144" s="118"/>
      <c r="J144" s="118"/>
      <c r="K144" s="118"/>
      <c r="L144" s="118"/>
      <c r="M144" s="118"/>
      <c r="P144" s="118"/>
      <c r="Q144" s="118"/>
      <c r="R144" s="118"/>
      <c r="S144" s="118"/>
    </row>
    <row r="145" spans="1:44" x14ac:dyDescent="0.2">
      <c r="B145" s="1"/>
      <c r="D145" s="30"/>
      <c r="E145" s="30"/>
      <c r="F145" s="30"/>
      <c r="G145" s="30"/>
      <c r="J145" s="30"/>
      <c r="K145" s="30"/>
      <c r="L145" s="30"/>
      <c r="M145" s="30"/>
      <c r="P145" s="30"/>
      <c r="Q145" s="30"/>
      <c r="R145" s="30"/>
      <c r="S145" s="30"/>
      <c r="Z145" s="152"/>
      <c r="AF145" s="152"/>
      <c r="AR145" s="152" t="s">
        <v>161</v>
      </c>
    </row>
    <row r="146" spans="1:44" x14ac:dyDescent="0.2">
      <c r="D146" s="30"/>
      <c r="E146" s="31"/>
      <c r="F146" s="30"/>
      <c r="G146" s="30"/>
      <c r="H146" s="30"/>
      <c r="J146" s="30"/>
      <c r="K146" s="31"/>
      <c r="L146" s="30"/>
      <c r="M146" s="30"/>
      <c r="N146" s="30"/>
    </row>
    <row r="147" spans="1:44" x14ac:dyDescent="0.2">
      <c r="D147" s="30"/>
      <c r="E147" s="31"/>
      <c r="F147" s="30"/>
      <c r="G147" s="30"/>
      <c r="H147" s="30"/>
      <c r="J147" s="30"/>
      <c r="K147" s="31"/>
      <c r="L147" s="30"/>
      <c r="M147" s="30"/>
      <c r="N147" s="30"/>
    </row>
    <row r="148" spans="1:44" x14ac:dyDescent="0.2">
      <c r="D148" s="30"/>
      <c r="E148" s="31"/>
      <c r="F148" s="30"/>
      <c r="G148" s="30"/>
      <c r="H148" s="30"/>
      <c r="J148" s="30"/>
      <c r="K148" s="31"/>
      <c r="L148" s="30"/>
      <c r="M148" s="30"/>
      <c r="N148" s="30"/>
    </row>
    <row r="149" spans="1:44" x14ac:dyDescent="0.2">
      <c r="D149" s="30"/>
      <c r="E149" s="31"/>
      <c r="F149" s="30"/>
      <c r="G149" s="30"/>
      <c r="H149" s="30"/>
      <c r="J149" s="30"/>
      <c r="K149" s="31"/>
      <c r="L149" s="30"/>
      <c r="M149" s="30"/>
      <c r="N149" s="30"/>
    </row>
    <row r="150" spans="1:44" x14ac:dyDescent="0.2">
      <c r="D150" s="30"/>
      <c r="E150" s="30"/>
      <c r="F150" s="30"/>
      <c r="G150" s="30"/>
      <c r="H150" s="30"/>
      <c r="J150" s="30"/>
      <c r="K150" s="30"/>
      <c r="L150" s="30"/>
      <c r="M150" s="30"/>
      <c r="N150" s="30"/>
    </row>
    <row r="151" spans="1:44" x14ac:dyDescent="0.2">
      <c r="D151" s="30"/>
      <c r="E151" s="30"/>
      <c r="F151" s="30"/>
      <c r="G151" s="30"/>
      <c r="H151" s="30"/>
      <c r="J151" s="30"/>
      <c r="K151" s="30"/>
      <c r="L151" s="30"/>
      <c r="M151" s="30"/>
      <c r="N151" s="30"/>
    </row>
    <row r="152" spans="1:44" x14ac:dyDescent="0.2">
      <c r="D152" s="30"/>
      <c r="E152" s="30"/>
      <c r="F152" s="30"/>
      <c r="G152" s="30"/>
      <c r="H152" s="30"/>
      <c r="J152" s="30"/>
      <c r="K152" s="30"/>
      <c r="L152" s="30"/>
      <c r="M152" s="30"/>
      <c r="N152" s="30"/>
    </row>
    <row r="153" spans="1:44" x14ac:dyDescent="0.2">
      <c r="A153" s="1"/>
      <c r="B153" s="1"/>
      <c r="D153" s="29"/>
      <c r="E153" s="30"/>
      <c r="F153" s="29"/>
      <c r="G153" s="30"/>
      <c r="H153" s="30"/>
      <c r="J153" s="29"/>
      <c r="K153" s="30"/>
      <c r="L153" s="29"/>
      <c r="M153" s="30"/>
      <c r="N153" s="30"/>
    </row>
    <row r="154" spans="1:44" x14ac:dyDescent="0.2">
      <c r="D154" s="30"/>
      <c r="E154" s="30"/>
      <c r="F154" s="30"/>
      <c r="G154" s="30"/>
      <c r="H154" s="30"/>
      <c r="J154" s="30"/>
      <c r="K154" s="30"/>
      <c r="L154" s="30"/>
      <c r="M154" s="30"/>
      <c r="N154" s="30"/>
    </row>
    <row r="155" spans="1:44" x14ac:dyDescent="0.2">
      <c r="D155" s="30"/>
      <c r="E155" s="31"/>
      <c r="F155" s="30"/>
      <c r="G155" s="30"/>
      <c r="H155" s="30"/>
      <c r="J155" s="30"/>
      <c r="K155" s="31"/>
      <c r="L155" s="30"/>
      <c r="M155" s="30"/>
      <c r="N155" s="30"/>
    </row>
    <row r="156" spans="1:44" x14ac:dyDescent="0.2">
      <c r="D156" s="30"/>
      <c r="E156" s="31"/>
      <c r="F156" s="30"/>
      <c r="G156" s="30"/>
      <c r="H156" s="30"/>
      <c r="J156" s="30"/>
      <c r="K156" s="31"/>
      <c r="L156" s="30"/>
      <c r="M156" s="30"/>
      <c r="N156" s="30"/>
    </row>
    <row r="157" spans="1:44" x14ac:dyDescent="0.2">
      <c r="D157" s="30"/>
      <c r="E157" s="31"/>
      <c r="F157" s="30"/>
      <c r="G157" s="30"/>
      <c r="H157" s="30"/>
      <c r="J157" s="30"/>
      <c r="K157" s="31"/>
      <c r="L157" s="30"/>
      <c r="M157" s="30"/>
      <c r="N157" s="30"/>
    </row>
    <row r="158" spans="1:44" x14ac:dyDescent="0.2">
      <c r="D158" s="30"/>
      <c r="E158" s="31"/>
      <c r="F158" s="30"/>
      <c r="G158" s="30"/>
      <c r="H158" s="30"/>
      <c r="J158" s="30"/>
      <c r="K158" s="31"/>
      <c r="L158" s="30"/>
      <c r="M158" s="30"/>
      <c r="N158" s="30"/>
    </row>
    <row r="159" spans="1:44" x14ac:dyDescent="0.2">
      <c r="D159" s="30"/>
      <c r="E159" s="31"/>
      <c r="F159" s="30"/>
      <c r="G159" s="30"/>
      <c r="H159" s="30"/>
      <c r="J159" s="30"/>
      <c r="K159" s="31"/>
      <c r="L159" s="30"/>
      <c r="M159" s="30"/>
      <c r="N159" s="30"/>
    </row>
    <row r="160" spans="1:44" x14ac:dyDescent="0.2">
      <c r="D160" s="30"/>
      <c r="E160" s="30"/>
      <c r="F160" s="30"/>
      <c r="G160" s="30"/>
      <c r="H160" s="30"/>
      <c r="J160" s="30"/>
      <c r="K160" s="30"/>
      <c r="L160" s="30"/>
      <c r="M160" s="30"/>
      <c r="N160" s="30"/>
    </row>
    <row r="161" spans="1:14" x14ac:dyDescent="0.2">
      <c r="D161" s="30"/>
      <c r="E161" s="30"/>
      <c r="F161" s="30"/>
      <c r="G161" s="30"/>
      <c r="H161" s="30"/>
      <c r="J161" s="30"/>
      <c r="K161" s="30"/>
      <c r="L161" s="30"/>
      <c r="M161" s="30"/>
      <c r="N161" s="30"/>
    </row>
    <row r="162" spans="1:14" x14ac:dyDescent="0.2">
      <c r="D162" s="30"/>
      <c r="E162" s="30"/>
      <c r="F162" s="30"/>
      <c r="G162" s="30"/>
      <c r="H162" s="30"/>
      <c r="J162" s="30"/>
      <c r="K162" s="30"/>
      <c r="L162" s="30"/>
      <c r="M162" s="30"/>
      <c r="N162" s="30"/>
    </row>
    <row r="163" spans="1:14" x14ac:dyDescent="0.2">
      <c r="A163" s="1"/>
      <c r="B163" s="1"/>
      <c r="D163" s="30"/>
      <c r="E163" s="30"/>
      <c r="F163" s="30"/>
      <c r="G163" s="30"/>
      <c r="H163" s="30"/>
      <c r="J163" s="30"/>
      <c r="K163" s="30"/>
      <c r="L163" s="30"/>
      <c r="M163" s="30"/>
      <c r="N163" s="30"/>
    </row>
    <row r="164" spans="1:14" x14ac:dyDescent="0.2">
      <c r="D164" s="30"/>
      <c r="E164" s="30"/>
      <c r="F164" s="30"/>
      <c r="G164" s="30"/>
      <c r="H164" s="30"/>
      <c r="J164" s="30"/>
      <c r="K164" s="30"/>
      <c r="L164" s="30"/>
      <c r="M164" s="30"/>
      <c r="N164" s="30"/>
    </row>
    <row r="165" spans="1:14" x14ac:dyDescent="0.2">
      <c r="D165" s="30"/>
      <c r="E165" s="31"/>
      <c r="F165" s="30"/>
      <c r="G165" s="30"/>
      <c r="H165" s="30"/>
      <c r="J165" s="30"/>
      <c r="K165" s="31"/>
      <c r="L165" s="30"/>
      <c r="M165" s="30"/>
      <c r="N165" s="30"/>
    </row>
    <row r="166" spans="1:14" x14ac:dyDescent="0.2">
      <c r="D166" s="30"/>
      <c r="E166" s="31"/>
      <c r="F166" s="30"/>
      <c r="G166" s="30"/>
      <c r="H166" s="30"/>
      <c r="J166" s="30"/>
      <c r="K166" s="31"/>
      <c r="L166" s="30"/>
      <c r="M166" s="30"/>
      <c r="N166" s="30"/>
    </row>
    <row r="167" spans="1:14" x14ac:dyDescent="0.2">
      <c r="D167" s="30"/>
      <c r="E167" s="31"/>
      <c r="F167" s="30"/>
      <c r="G167" s="30"/>
      <c r="H167" s="30"/>
      <c r="J167" s="30"/>
      <c r="K167" s="31"/>
      <c r="L167" s="30"/>
      <c r="M167" s="30"/>
      <c r="N167" s="30"/>
    </row>
    <row r="168" spans="1:14" x14ac:dyDescent="0.2">
      <c r="D168" s="30"/>
      <c r="E168" s="31"/>
      <c r="F168" s="30"/>
      <c r="G168" s="30"/>
      <c r="H168" s="30"/>
      <c r="J168" s="30"/>
      <c r="K168" s="31"/>
      <c r="L168" s="30"/>
      <c r="M168" s="30"/>
      <c r="N168" s="30"/>
    </row>
    <row r="169" spans="1:14" x14ac:dyDescent="0.2">
      <c r="D169" s="30"/>
      <c r="E169" s="31"/>
      <c r="F169" s="30"/>
      <c r="G169" s="30"/>
      <c r="H169" s="30"/>
      <c r="J169" s="30"/>
      <c r="K169" s="31"/>
      <c r="L169" s="30"/>
      <c r="M169" s="30"/>
      <c r="N169" s="30"/>
    </row>
    <row r="170" spans="1:14" x14ac:dyDescent="0.2">
      <c r="D170" s="30"/>
      <c r="E170" s="30"/>
      <c r="F170" s="30"/>
      <c r="G170" s="30"/>
      <c r="H170" s="30"/>
      <c r="J170" s="30"/>
      <c r="K170" s="30"/>
      <c r="L170" s="30"/>
      <c r="M170" s="30"/>
      <c r="N170" s="30"/>
    </row>
    <row r="171" spans="1:14" x14ac:dyDescent="0.2">
      <c r="D171" s="30"/>
      <c r="E171" s="30"/>
      <c r="F171" s="30"/>
      <c r="G171" s="30"/>
      <c r="H171" s="30"/>
      <c r="J171" s="30"/>
      <c r="K171" s="30"/>
      <c r="L171" s="30"/>
      <c r="M171" s="30"/>
      <c r="N171" s="30"/>
    </row>
    <row r="172" spans="1:14" x14ac:dyDescent="0.2">
      <c r="B172" s="24"/>
      <c r="D172" s="30"/>
      <c r="F172" s="30"/>
      <c r="G172" s="30"/>
      <c r="H172" s="30"/>
      <c r="J172" s="30"/>
      <c r="L172" s="30"/>
      <c r="M172" s="30"/>
      <c r="N172" s="30"/>
    </row>
  </sheetData>
  <mergeCells count="16">
    <mergeCell ref="B137:AR141"/>
    <mergeCell ref="D7:H7"/>
    <mergeCell ref="V7:Z7"/>
    <mergeCell ref="B128:AR128"/>
    <mergeCell ref="B130:AR131"/>
    <mergeCell ref="B133:AR135"/>
    <mergeCell ref="AN7:AR7"/>
    <mergeCell ref="AH7:AL7"/>
    <mergeCell ref="AB7:AF7"/>
    <mergeCell ref="J7:N7"/>
    <mergeCell ref="P7:T7"/>
    <mergeCell ref="A1:AR1"/>
    <mergeCell ref="A2:AR2"/>
    <mergeCell ref="A3:AR3"/>
    <mergeCell ref="A4:AR4"/>
    <mergeCell ref="A5:AR5"/>
  </mergeCells>
  <printOptions horizontalCentered="1"/>
  <pageMargins left="0.15" right="0.15" top="0.2" bottom="0.2" header="0.05" footer="0.05"/>
  <pageSetup scale="3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W48"/>
  <sheetViews>
    <sheetView view="pageBreakPreview" zoomScale="88" zoomScaleNormal="100" zoomScaleSheetLayoutView="90" workbookViewId="0">
      <selection sqref="A1:S1"/>
    </sheetView>
  </sheetViews>
  <sheetFormatPr defaultColWidth="9.140625" defaultRowHeight="12.75" x14ac:dyDescent="0.2"/>
  <cols>
    <col min="1" max="1" width="3.7109375" customWidth="1"/>
    <col min="2" max="2" width="1.7109375" customWidth="1"/>
    <col min="3" max="3" width="15.7109375" customWidth="1"/>
    <col min="4" max="4" width="1.7109375" customWidth="1"/>
    <col min="5" max="5" width="15.7109375" customWidth="1"/>
    <col min="6" max="6" width="1.7109375" customWidth="1"/>
    <col min="7" max="7" width="15.7109375" customWidth="1"/>
    <col min="8" max="8" width="1.7109375" customWidth="1"/>
    <col min="9" max="9" width="16.7109375" customWidth="1"/>
    <col min="10" max="10" width="1.7109375" customWidth="1"/>
    <col min="11" max="11" width="16.7109375" customWidth="1"/>
    <col min="12" max="12" width="1.7109375" customWidth="1"/>
    <col min="13" max="13" width="15.7109375" customWidth="1"/>
    <col min="14" max="14" width="1.7109375" customWidth="1"/>
    <col min="15" max="15" width="15.7109375" customWidth="1"/>
    <col min="16" max="16" width="1.7109375" customWidth="1"/>
    <col min="17" max="17" width="15.7109375" customWidth="1"/>
    <col min="18" max="18" width="1.7109375" customWidth="1"/>
    <col min="19" max="19" width="15.7109375" customWidth="1"/>
    <col min="20" max="20" width="1.7109375" customWidth="1"/>
    <col min="21" max="21" width="17.7109375" customWidth="1"/>
    <col min="22" max="22" width="1.7109375" customWidth="1"/>
    <col min="23" max="23" width="17.7109375" customWidth="1"/>
    <col min="24" max="24" width="1.7109375" customWidth="1"/>
  </cols>
  <sheetData>
    <row r="1" spans="1:23" ht="18" customHeight="1" x14ac:dyDescent="0.25">
      <c r="A1" s="759" t="s">
        <v>23</v>
      </c>
      <c r="B1" s="759"/>
      <c r="C1" s="759"/>
      <c r="D1" s="759"/>
      <c r="E1" s="759"/>
      <c r="F1" s="759"/>
      <c r="G1" s="759"/>
      <c r="H1" s="759"/>
      <c r="I1" s="759"/>
      <c r="J1" s="759"/>
      <c r="K1" s="759"/>
      <c r="L1" s="759"/>
      <c r="M1" s="759"/>
      <c r="N1" s="759"/>
      <c r="O1" s="759"/>
      <c r="P1" s="759"/>
      <c r="Q1" s="759"/>
      <c r="R1" s="759"/>
      <c r="S1" s="759"/>
      <c r="T1" s="523"/>
      <c r="U1" s="523"/>
      <c r="V1" s="523"/>
      <c r="W1" s="523"/>
    </row>
    <row r="2" spans="1:23" ht="15" x14ac:dyDescent="0.25">
      <c r="A2" s="797" t="s">
        <v>81</v>
      </c>
      <c r="B2" s="797"/>
      <c r="C2" s="797"/>
      <c r="D2" s="797"/>
      <c r="E2" s="797"/>
      <c r="F2" s="797"/>
      <c r="G2" s="797"/>
      <c r="H2" s="797"/>
      <c r="I2" s="797"/>
      <c r="J2" s="797"/>
      <c r="K2" s="797"/>
      <c r="L2" s="797"/>
      <c r="M2" s="797"/>
      <c r="N2" s="797"/>
      <c r="O2" s="797"/>
      <c r="P2" s="797"/>
      <c r="Q2" s="797"/>
      <c r="R2" s="797"/>
      <c r="S2" s="797"/>
      <c r="T2" s="107"/>
      <c r="U2" s="107"/>
      <c r="V2" s="107"/>
      <c r="W2" s="107"/>
    </row>
    <row r="3" spans="1:23" ht="15" x14ac:dyDescent="0.25">
      <c r="A3" s="797" t="s">
        <v>236</v>
      </c>
      <c r="B3" s="797"/>
      <c r="C3" s="797"/>
      <c r="D3" s="797"/>
      <c r="E3" s="797"/>
      <c r="F3" s="797"/>
      <c r="G3" s="797"/>
      <c r="H3" s="797"/>
      <c r="I3" s="797"/>
      <c r="J3" s="797"/>
      <c r="K3" s="797"/>
      <c r="L3" s="797"/>
      <c r="M3" s="797"/>
      <c r="N3" s="797"/>
      <c r="O3" s="797"/>
      <c r="P3" s="797"/>
      <c r="Q3" s="797"/>
      <c r="R3" s="797"/>
      <c r="S3" s="797"/>
      <c r="T3" s="107"/>
      <c r="U3" s="107"/>
      <c r="V3" s="107"/>
      <c r="W3" s="107"/>
    </row>
    <row r="4" spans="1:23" ht="12.75" customHeight="1" x14ac:dyDescent="0.2">
      <c r="C4" s="36"/>
      <c r="D4" s="36"/>
      <c r="E4" s="36"/>
      <c r="F4" s="36"/>
      <c r="G4" s="36"/>
      <c r="H4" s="36"/>
      <c r="I4" s="36"/>
      <c r="J4" s="36"/>
      <c r="K4" s="36"/>
      <c r="L4" s="36"/>
      <c r="M4" s="36"/>
      <c r="N4" s="36"/>
      <c r="O4" s="36"/>
      <c r="P4" s="36"/>
      <c r="Q4" s="36"/>
    </row>
    <row r="5" spans="1:23" x14ac:dyDescent="0.2">
      <c r="A5" s="1" t="s">
        <v>81</v>
      </c>
      <c r="B5" s="1"/>
      <c r="D5" s="46"/>
      <c r="E5" s="46"/>
      <c r="F5" s="46"/>
      <c r="G5" s="46"/>
      <c r="H5" s="46"/>
      <c r="I5" s="46"/>
      <c r="J5" s="46"/>
      <c r="K5" s="46"/>
      <c r="L5" s="46"/>
      <c r="M5" s="46"/>
      <c r="N5" s="46"/>
      <c r="O5" s="46"/>
      <c r="P5" s="46"/>
      <c r="Q5" s="46"/>
    </row>
    <row r="6" spans="1:23" s="46" customFormat="1" ht="6.95" customHeight="1" x14ac:dyDescent="0.2">
      <c r="A6" s="124"/>
      <c r="B6" s="133"/>
      <c r="C6" s="124"/>
      <c r="D6" s="124"/>
      <c r="E6" s="124"/>
      <c r="F6" s="124"/>
      <c r="G6" s="124"/>
      <c r="H6" s="124"/>
      <c r="I6" s="124"/>
      <c r="J6" s="124"/>
      <c r="K6" s="124"/>
      <c r="L6" s="124"/>
      <c r="M6" s="124"/>
      <c r="N6" s="124"/>
      <c r="O6" s="124"/>
      <c r="P6" s="124"/>
      <c r="Q6" s="125"/>
      <c r="R6" s="125"/>
      <c r="S6" s="125"/>
      <c r="T6"/>
      <c r="U6"/>
      <c r="V6"/>
      <c r="W6"/>
    </row>
    <row r="7" spans="1:23" s="46" customFormat="1" ht="12.75" customHeight="1" x14ac:dyDescent="0.2">
      <c r="A7" s="398" t="s">
        <v>234</v>
      </c>
      <c r="B7" s="395"/>
      <c r="C7" s="395" t="s">
        <v>251</v>
      </c>
      <c r="D7" s="395"/>
      <c r="E7" s="396"/>
      <c r="F7" s="396"/>
      <c r="G7" s="396"/>
      <c r="H7" s="396"/>
      <c r="I7" s="396"/>
      <c r="J7" s="396"/>
      <c r="K7" s="396"/>
      <c r="L7" s="396"/>
      <c r="M7" s="396"/>
      <c r="N7" s="396"/>
    </row>
    <row r="8" spans="1:23" s="46" customFormat="1" ht="6.95" customHeight="1" x14ac:dyDescent="0.2"/>
    <row r="9" spans="1:23" s="46" customFormat="1" x14ac:dyDescent="0.2">
      <c r="A9" s="395"/>
      <c r="B9" s="395"/>
      <c r="C9" s="395"/>
      <c r="D9" s="395"/>
      <c r="E9" s="395"/>
      <c r="F9" s="395"/>
      <c r="G9" s="395"/>
      <c r="H9" s="395"/>
      <c r="I9" s="395"/>
      <c r="J9" s="395"/>
      <c r="K9" s="395"/>
      <c r="L9" s="402"/>
      <c r="M9" s="409"/>
      <c r="N9" s="409"/>
      <c r="P9" s="467"/>
      <c r="Q9" s="467"/>
    </row>
    <row r="10" spans="1:23" s="46" customFormat="1" ht="15" x14ac:dyDescent="0.25">
      <c r="A10" s="395"/>
      <c r="B10" s="395"/>
      <c r="C10" s="395"/>
      <c r="D10" s="395"/>
      <c r="E10" s="395"/>
      <c r="F10" s="395"/>
      <c r="G10" s="395"/>
      <c r="H10" s="395"/>
      <c r="I10" s="395"/>
      <c r="J10" s="395"/>
      <c r="K10" s="395"/>
      <c r="L10" s="403"/>
      <c r="N10" s="410"/>
      <c r="O10" s="480" t="s">
        <v>244</v>
      </c>
      <c r="P10" s="467"/>
      <c r="Q10" s="467"/>
    </row>
    <row r="11" spans="1:23" s="46" customFormat="1" ht="15" x14ac:dyDescent="0.25">
      <c r="A11" s="395"/>
      <c r="B11" s="395"/>
      <c r="C11" s="395"/>
      <c r="D11" s="395"/>
      <c r="E11" s="395"/>
      <c r="F11" s="395"/>
      <c r="G11" s="395"/>
      <c r="H11" s="395"/>
      <c r="I11" s="395"/>
      <c r="J11" s="395"/>
      <c r="K11" s="395"/>
      <c r="L11" s="403"/>
      <c r="N11" s="410"/>
      <c r="O11" s="480" t="s">
        <v>245</v>
      </c>
      <c r="P11" s="467"/>
      <c r="Q11" s="467"/>
    </row>
    <row r="12" spans="1:23" s="46" customFormat="1" ht="15" x14ac:dyDescent="0.25">
      <c r="A12" s="395"/>
      <c r="B12" s="395"/>
      <c r="C12" s="395"/>
      <c r="D12" s="395"/>
      <c r="E12" s="395"/>
      <c r="F12" s="395"/>
      <c r="G12" s="395"/>
      <c r="H12" s="395"/>
      <c r="I12" s="395"/>
      <c r="J12" s="395"/>
      <c r="K12" s="395"/>
      <c r="L12" s="403"/>
      <c r="N12" s="410"/>
      <c r="O12" s="480" t="s">
        <v>246</v>
      </c>
      <c r="P12" s="467"/>
      <c r="Q12" s="467"/>
    </row>
    <row r="13" spans="1:23" s="46" customFormat="1" ht="15" x14ac:dyDescent="0.25">
      <c r="A13" s="395"/>
      <c r="B13" s="395"/>
      <c r="C13" s="395"/>
      <c r="D13" s="395"/>
      <c r="E13" s="395"/>
      <c r="F13" s="395"/>
      <c r="G13" s="395"/>
      <c r="H13" s="395"/>
      <c r="I13" s="395"/>
      <c r="J13" s="395"/>
      <c r="K13" s="395"/>
      <c r="L13" s="403"/>
      <c r="M13" s="416" t="s">
        <v>158</v>
      </c>
      <c r="N13" s="411"/>
      <c r="O13" s="683" t="s">
        <v>160</v>
      </c>
      <c r="P13" s="467"/>
      <c r="Q13" s="467"/>
    </row>
    <row r="14" spans="1:23" s="46" customFormat="1" ht="15" x14ac:dyDescent="0.25">
      <c r="A14" s="395"/>
      <c r="B14" s="395"/>
      <c r="C14" s="395"/>
      <c r="D14" s="395"/>
      <c r="E14" s="395"/>
      <c r="F14" s="395"/>
      <c r="G14" s="395"/>
      <c r="H14" s="395"/>
      <c r="I14" s="395"/>
      <c r="J14" s="395"/>
      <c r="K14" s="395"/>
      <c r="L14" s="403"/>
      <c r="M14" s="416" t="s">
        <v>159</v>
      </c>
      <c r="N14" s="411"/>
      <c r="O14" s="480" t="s">
        <v>247</v>
      </c>
      <c r="P14"/>
      <c r="Q14" s="495"/>
    </row>
    <row r="15" spans="1:23" s="46" customFormat="1" ht="15" x14ac:dyDescent="0.25">
      <c r="A15" s="395"/>
      <c r="B15" s="395"/>
      <c r="C15" s="395"/>
      <c r="D15" s="395"/>
      <c r="E15" s="395"/>
      <c r="F15" s="395"/>
      <c r="G15" s="395"/>
      <c r="H15" s="395"/>
      <c r="I15" s="395"/>
      <c r="J15" s="395"/>
      <c r="K15" s="395"/>
      <c r="L15" s="404"/>
      <c r="M15" s="416" t="s">
        <v>160</v>
      </c>
      <c r="N15" s="395"/>
      <c r="O15" s="416" t="s">
        <v>243</v>
      </c>
      <c r="P15"/>
      <c r="Q15" s="682"/>
    </row>
    <row r="16" spans="1:23" s="46" customFormat="1" x14ac:dyDescent="0.2">
      <c r="A16" s="395"/>
      <c r="B16" s="395"/>
      <c r="C16" s="395"/>
      <c r="D16" s="395"/>
      <c r="E16" s="395"/>
      <c r="F16" s="395"/>
      <c r="G16" s="395"/>
      <c r="H16" s="395"/>
      <c r="I16" s="395"/>
      <c r="J16" s="395"/>
      <c r="K16" s="395"/>
      <c r="L16" s="405"/>
      <c r="M16" s="412"/>
      <c r="N16" s="396"/>
      <c r="O16" s="412"/>
      <c r="P16"/>
      <c r="Q16"/>
    </row>
    <row r="17" spans="1:17" s="46" customFormat="1" ht="15" x14ac:dyDescent="0.25">
      <c r="A17" s="395"/>
      <c r="B17" s="417" t="s">
        <v>235</v>
      </c>
      <c r="C17" s="406"/>
      <c r="D17" s="406"/>
      <c r="E17" s="406"/>
      <c r="F17" s="395"/>
      <c r="G17" s="395"/>
      <c r="H17" s="395"/>
      <c r="I17" s="395"/>
      <c r="J17" s="395"/>
      <c r="K17" s="395"/>
      <c r="L17" s="408"/>
      <c r="M17" s="701">
        <v>257</v>
      </c>
      <c r="N17" s="702"/>
      <c r="O17" s="701">
        <v>260.3</v>
      </c>
      <c r="P17"/>
      <c r="Q17" s="422"/>
    </row>
    <row r="18" spans="1:17" s="46" customFormat="1" ht="6" customHeight="1" x14ac:dyDescent="0.2">
      <c r="A18" s="397"/>
      <c r="B18" s="395"/>
      <c r="C18" s="395"/>
      <c r="D18" s="395"/>
      <c r="E18" s="395"/>
      <c r="F18" s="395"/>
      <c r="G18" s="395"/>
      <c r="H18" s="395"/>
      <c r="I18" s="395"/>
      <c r="J18" s="395"/>
      <c r="K18" s="395"/>
      <c r="L18" s="395"/>
      <c r="M18" s="703"/>
      <c r="N18" s="702"/>
      <c r="O18" s="703"/>
      <c r="P18"/>
      <c r="Q18" s="418"/>
    </row>
    <row r="19" spans="1:17" s="46" customFormat="1" ht="15" x14ac:dyDescent="0.25">
      <c r="A19" s="395"/>
      <c r="B19" s="417" t="s">
        <v>248</v>
      </c>
      <c r="C19" s="407"/>
      <c r="D19" s="395"/>
      <c r="E19" s="395"/>
      <c r="F19" s="395"/>
      <c r="G19" s="395"/>
      <c r="H19" s="395"/>
      <c r="I19" s="395"/>
      <c r="J19" s="395"/>
      <c r="K19" s="395"/>
      <c r="L19" s="402"/>
      <c r="M19" s="704"/>
      <c r="N19" s="702"/>
      <c r="O19" s="704"/>
      <c r="P19"/>
      <c r="Q19" s="681"/>
    </row>
    <row r="20" spans="1:17" s="46" customFormat="1" x14ac:dyDescent="0.2">
      <c r="A20" s="395"/>
      <c r="B20" s="395" t="s">
        <v>249</v>
      </c>
      <c r="C20" s="395"/>
      <c r="D20" s="395"/>
      <c r="E20" s="395"/>
      <c r="F20" s="395"/>
      <c r="G20" s="395"/>
      <c r="H20" s="395"/>
      <c r="I20" s="395"/>
      <c r="J20" s="395"/>
      <c r="K20" s="395"/>
      <c r="L20" s="402"/>
      <c r="M20" s="704">
        <v>0</v>
      </c>
      <c r="N20" s="702"/>
      <c r="O20" s="704">
        <v>-0.2</v>
      </c>
      <c r="P20"/>
      <c r="Q20" s="681"/>
    </row>
    <row r="21" spans="1:17" s="46" customFormat="1" x14ac:dyDescent="0.2">
      <c r="A21" s="395"/>
      <c r="B21" s="395" t="s">
        <v>241</v>
      </c>
      <c r="C21" s="395"/>
      <c r="D21" s="395"/>
      <c r="E21" s="395"/>
      <c r="F21" s="395"/>
      <c r="G21" s="395"/>
      <c r="H21" s="395"/>
      <c r="I21" s="395"/>
      <c r="J21" s="395"/>
      <c r="K21" s="395"/>
      <c r="L21" s="402"/>
      <c r="M21" s="704">
        <v>0.1</v>
      </c>
      <c r="N21" s="702"/>
      <c r="O21" s="704">
        <v>0</v>
      </c>
      <c r="P21"/>
      <c r="Q21" s="681"/>
    </row>
    <row r="22" spans="1:17" s="46" customFormat="1" x14ac:dyDescent="0.2">
      <c r="A22" s="395"/>
      <c r="B22" s="395" t="s">
        <v>268</v>
      </c>
      <c r="C22" s="395"/>
      <c r="D22" s="395"/>
      <c r="E22" s="395"/>
      <c r="F22" s="395"/>
      <c r="G22" s="395"/>
      <c r="H22" s="395"/>
      <c r="I22" s="395"/>
      <c r="J22" s="395"/>
      <c r="K22" s="395"/>
      <c r="L22" s="402"/>
      <c r="M22" s="704">
        <v>-1.4</v>
      </c>
      <c r="N22" s="702"/>
      <c r="O22" s="704">
        <v>-0.4</v>
      </c>
      <c r="P22"/>
      <c r="Q22" s="681"/>
    </row>
    <row r="23" spans="1:17" s="46" customFormat="1" x14ac:dyDescent="0.2">
      <c r="A23" s="395"/>
      <c r="B23" s="395" t="s">
        <v>242</v>
      </c>
      <c r="C23" s="395"/>
      <c r="D23" s="395"/>
      <c r="E23" s="395"/>
      <c r="F23" s="395"/>
      <c r="G23" s="395"/>
      <c r="H23" s="395"/>
      <c r="I23" s="395"/>
      <c r="J23" s="395"/>
      <c r="K23" s="395"/>
      <c r="L23" s="402"/>
      <c r="M23" s="704">
        <v>1.2</v>
      </c>
      <c r="N23" s="702"/>
      <c r="O23" s="704">
        <v>0.1</v>
      </c>
      <c r="P23"/>
      <c r="Q23" s="681"/>
    </row>
    <row r="24" spans="1:17" s="46" customFormat="1" ht="6" customHeight="1" x14ac:dyDescent="0.2">
      <c r="A24" s="397"/>
      <c r="B24" s="395"/>
      <c r="C24" s="395"/>
      <c r="D24" s="395"/>
      <c r="E24" s="395"/>
      <c r="F24" s="395"/>
      <c r="G24" s="395"/>
      <c r="H24" s="395"/>
      <c r="I24" s="395"/>
      <c r="J24" s="395"/>
      <c r="K24" s="395"/>
      <c r="L24" s="395"/>
      <c r="M24" s="705"/>
      <c r="N24" s="702"/>
      <c r="O24" s="705"/>
      <c r="P24"/>
      <c r="Q24" s="418"/>
    </row>
    <row r="25" spans="1:17" ht="15.75" thickBot="1" x14ac:dyDescent="0.3">
      <c r="A25" s="395"/>
      <c r="B25" s="417" t="s">
        <v>250</v>
      </c>
      <c r="C25" s="406"/>
      <c r="D25" s="406"/>
      <c r="E25" s="406"/>
      <c r="F25" s="395"/>
      <c r="G25" s="395"/>
      <c r="H25" s="395"/>
      <c r="I25" s="395"/>
      <c r="J25" s="395"/>
      <c r="K25" s="395"/>
      <c r="L25" s="395"/>
      <c r="M25" s="733">
        <v>256.90000000000003</v>
      </c>
      <c r="N25" s="706"/>
      <c r="O25" s="733">
        <v>259.80000000000007</v>
      </c>
      <c r="Q25" s="422"/>
    </row>
    <row r="26" spans="1:17" s="46" customFormat="1" ht="6" customHeight="1" thickTop="1" x14ac:dyDescent="0.2">
      <c r="A26" s="397"/>
      <c r="B26" s="395"/>
      <c r="C26" s="395"/>
      <c r="D26" s="395"/>
      <c r="E26" s="395"/>
      <c r="F26" s="395"/>
      <c r="G26" s="395"/>
      <c r="H26" s="395"/>
      <c r="I26" s="395"/>
      <c r="J26" s="395"/>
      <c r="K26" s="395"/>
      <c r="L26" s="395"/>
      <c r="M26" s="418"/>
      <c r="N26" s="396"/>
      <c r="O26" s="418"/>
      <c r="P26"/>
      <c r="Q26" s="418"/>
    </row>
    <row r="27" spans="1:17" ht="15" x14ac:dyDescent="0.25">
      <c r="A27" s="395"/>
      <c r="B27" s="417"/>
      <c r="C27" s="406"/>
      <c r="D27" s="406"/>
      <c r="E27" s="406"/>
      <c r="F27" s="395"/>
      <c r="G27" s="395"/>
      <c r="H27" s="395"/>
      <c r="I27" s="395"/>
      <c r="J27" s="395"/>
      <c r="K27" s="395"/>
      <c r="L27" s="395"/>
      <c r="M27" s="422"/>
      <c r="N27" s="422"/>
      <c r="O27" s="422"/>
      <c r="Q27" s="422"/>
    </row>
    <row r="28" spans="1:17" x14ac:dyDescent="0.2">
      <c r="A28" s="46"/>
      <c r="B28" s="46" t="s">
        <v>229</v>
      </c>
      <c r="C28" s="46"/>
    </row>
    <row r="29" spans="1:17" ht="6.6" hidden="1" customHeight="1" x14ac:dyDescent="0.2">
      <c r="A29" s="46"/>
      <c r="B29" s="46"/>
      <c r="C29" s="46"/>
    </row>
    <row r="30" spans="1:17" hidden="1" x14ac:dyDescent="0.2">
      <c r="A30" s="46"/>
      <c r="B30" s="46"/>
      <c r="C30" s="46"/>
    </row>
    <row r="31" spans="1:17" ht="6.6" customHeight="1" x14ac:dyDescent="0.2">
      <c r="A31" s="46"/>
      <c r="B31" s="46"/>
      <c r="C31" s="46"/>
    </row>
    <row r="32" spans="1:17" s="46" customFormat="1" ht="15" x14ac:dyDescent="0.25">
      <c r="A32" s="395"/>
      <c r="B32" s="464"/>
      <c r="C32" s="464"/>
      <c r="D32" s="464"/>
      <c r="E32" s="464"/>
      <c r="F32" s="395"/>
      <c r="G32" s="395"/>
      <c r="H32" s="395"/>
      <c r="I32" s="395"/>
      <c r="J32" s="395"/>
      <c r="K32" s="395"/>
      <c r="L32" s="395"/>
      <c r="M32" s="413"/>
      <c r="N32" s="413"/>
      <c r="O32" s="413"/>
      <c r="P32" s="396"/>
      <c r="Q32" s="413"/>
    </row>
    <row r="33" spans="1:23" s="46" customFormat="1" ht="12" customHeight="1" x14ac:dyDescent="0.2">
      <c r="A33" s="395"/>
      <c r="B33" s="395"/>
      <c r="C33" s="395"/>
      <c r="D33" s="395"/>
      <c r="E33" s="395"/>
      <c r="F33" s="395"/>
      <c r="G33" s="395"/>
      <c r="H33" s="395"/>
      <c r="I33" s="395"/>
      <c r="J33" s="395"/>
      <c r="K33" s="395"/>
      <c r="L33" s="395"/>
      <c r="M33" s="396"/>
      <c r="N33" s="395"/>
      <c r="O33" s="395"/>
      <c r="P33" s="395"/>
      <c r="Q33" s="395"/>
      <c r="S33" s="356" t="s">
        <v>67</v>
      </c>
    </row>
    <row r="34" spans="1:23" x14ac:dyDescent="0.2">
      <c r="M34" s="136"/>
      <c r="O34" s="136"/>
      <c r="Q34" s="136"/>
      <c r="S34" s="356"/>
      <c r="U34" s="356"/>
      <c r="W34" s="356"/>
    </row>
    <row r="35" spans="1:23" x14ac:dyDescent="0.2">
      <c r="M35" s="136"/>
    </row>
    <row r="36" spans="1:23" x14ac:dyDescent="0.2">
      <c r="M36" s="136"/>
    </row>
    <row r="37" spans="1:23" s="46" customFormat="1" ht="6" customHeight="1" x14ac:dyDescent="0.2">
      <c r="A37" s="132"/>
      <c r="B37" s="132"/>
      <c r="C37" s="132"/>
      <c r="D37" s="132"/>
      <c r="J37" s="132"/>
      <c r="K37" s="132"/>
      <c r="L37" s="132"/>
      <c r="M37" s="132"/>
      <c r="N37" s="132"/>
      <c r="O37" s="132"/>
    </row>
    <row r="39" spans="1:23" x14ac:dyDescent="0.2">
      <c r="W39" s="152"/>
    </row>
    <row r="48" spans="1:23" x14ac:dyDescent="0.2">
      <c r="A48" s="63"/>
      <c r="B48" s="63"/>
    </row>
  </sheetData>
  <mergeCells count="3">
    <mergeCell ref="A1:S1"/>
    <mergeCell ref="A3:S3"/>
    <mergeCell ref="A2:S2"/>
  </mergeCells>
  <pageMargins left="0.5" right="0.5" top="0.25" bottom="0.25" header="0.3" footer="0.3"/>
  <pageSetup scale="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vt:lpstr>
      <vt:lpstr>Index</vt:lpstr>
      <vt:lpstr>Disclosure on NonGAAP Measures</vt:lpstr>
      <vt:lpstr>Brokerage</vt:lpstr>
      <vt:lpstr>Risk Management</vt:lpstr>
      <vt:lpstr>Brk - RM - Combined</vt:lpstr>
      <vt:lpstr>BRK - RM</vt:lpstr>
      <vt:lpstr>Corp Summary Operating Results</vt:lpstr>
      <vt:lpstr>Notes to Supplemental</vt:lpstr>
      <vt:lpstr>'BRK - RM'!Print_Area</vt:lpstr>
      <vt:lpstr>'Brk - RM - Combined'!Print_Area</vt:lpstr>
      <vt:lpstr>Brokerage!Print_Area</vt:lpstr>
      <vt:lpstr>'Corp Summary Operating Results'!Print_Area</vt:lpstr>
      <vt:lpstr>Cover!Print_Area</vt:lpstr>
      <vt:lpstr>Index!Print_Area</vt:lpstr>
      <vt:lpstr>'Notes to Supplemental'!Print_Area</vt:lpstr>
      <vt:lpstr>'Risk Management'!Print_Area</vt:lpstr>
    </vt:vector>
  </TitlesOfParts>
  <Company>ARTHUR J. GALLAGHER &amp;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Cary - Arthur J. Gallagher</dc:creator>
  <cp:lastModifiedBy>Brad McCuaig</cp:lastModifiedBy>
  <cp:lastPrinted>2026-04-30T19:30:07Z</cp:lastPrinted>
  <dcterms:created xsi:type="dcterms:W3CDTF">2003-04-22T22:44:56Z</dcterms:created>
  <dcterms:modified xsi:type="dcterms:W3CDTF">2026-04-30T21:08:20Z</dcterms:modified>
</cp:coreProperties>
</file>