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lb\AppData\Local\Microsoft\Windows\INetCache\Content.Outlook\V0F17G76\"/>
    </mc:Choice>
  </mc:AlternateContent>
  <xr:revisionPtr revIDLastSave="0" documentId="13_ncr:1_{2835400E-85C5-46AE-AD4C-5DEC86BA5B1F}" xr6:coauthVersionLast="47" xr6:coauthVersionMax="47" xr10:uidLastSave="{00000000-0000-0000-0000-000000000000}"/>
  <bookViews>
    <workbookView xWindow="28680" yWindow="-15" windowWidth="29040" windowHeight="15840" xr2:uid="{E53F4E5B-9150-4EB4-AFEA-E675772A9DDB}"/>
  </bookViews>
  <sheets>
    <sheet name="Key ESG figures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1" l="1"/>
  <c r="D43" i="1"/>
  <c r="C43" i="1"/>
  <c r="D36" i="1"/>
  <c r="C36" i="1"/>
  <c r="D33" i="1"/>
  <c r="C33" i="1"/>
  <c r="D32" i="1"/>
  <c r="C32" i="1"/>
  <c r="D27" i="1"/>
  <c r="C27" i="1"/>
  <c r="D26" i="1"/>
  <c r="C26" i="1"/>
  <c r="D23" i="1"/>
  <c r="C18" i="1"/>
  <c r="C17" i="1"/>
  <c r="D16" i="1"/>
  <c r="D18" i="1" s="1"/>
  <c r="D15" i="1"/>
  <c r="D10" i="1"/>
  <c r="D9" i="1"/>
  <c r="C9" i="1"/>
  <c r="D8" i="1"/>
  <c r="C8" i="1"/>
  <c r="D7" i="1"/>
  <c r="C12" i="1" l="1"/>
  <c r="D12" i="1"/>
  <c r="D17" i="1"/>
  <c r="C11" i="1"/>
  <c r="C20" i="1" s="1"/>
  <c r="C29" i="1" s="1"/>
  <c r="D11" i="1"/>
  <c r="D20" i="1" l="1"/>
  <c r="D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Juliane Albrecht</author>
  </authors>
  <commentList>
    <comment ref="C49" authorId="0" shapeId="0" xr:uid="{E9BCD7B5-3326-4FEC-BD38-8DC943BC57E0}">
      <text>
        <r>
          <rPr>
            <sz val="9"/>
            <color indexed="81"/>
            <rFont val="Tahoma"/>
            <family val="2"/>
          </rPr>
          <t xml:space="preserve">Recalculated with new emission factor
</t>
        </r>
      </text>
    </comment>
  </commentList>
</comments>
</file>

<file path=xl/sharedStrings.xml><?xml version="1.0" encoding="utf-8"?>
<sst xmlns="http://schemas.openxmlformats.org/spreadsheetml/2006/main" count="208" uniqueCount="168">
  <si>
    <t>Nyckeltal</t>
  </si>
  <si>
    <t>Key figures</t>
  </si>
  <si>
    <t>Last updated: 2021-04-20</t>
  </si>
  <si>
    <t>Heating (Non-renewable)</t>
  </si>
  <si>
    <t>Fossil district heating, MWh</t>
  </si>
  <si>
    <t>Natural gas</t>
  </si>
  <si>
    <t>Oil</t>
  </si>
  <si>
    <t>Coal</t>
  </si>
  <si>
    <t>Total non-renewable</t>
  </si>
  <si>
    <t>of which non-renewable fuel (natural gas, oil, coal)</t>
  </si>
  <si>
    <t>Heating (Renewable)</t>
  </si>
  <si>
    <t>Renewable and recycled district heating</t>
  </si>
  <si>
    <t>Biogas</t>
  </si>
  <si>
    <t>Total renewable</t>
  </si>
  <si>
    <t>of which renewable fuel (biogas)</t>
  </si>
  <si>
    <t>Total heating</t>
  </si>
  <si>
    <t>Cooling</t>
  </si>
  <si>
    <t>District cooling</t>
  </si>
  <si>
    <t>Electricity</t>
  </si>
  <si>
    <t>Electricity consumption</t>
  </si>
  <si>
    <t>of which renewable electricity</t>
  </si>
  <si>
    <t>Total energy use</t>
  </si>
  <si>
    <t>Electricity sold (Solar power)</t>
  </si>
  <si>
    <t>Installed capacity PV in kWp</t>
  </si>
  <si>
    <t>Amount of produced energy, MWh</t>
  </si>
  <si>
    <t>Energy use per square meter</t>
  </si>
  <si>
    <t>Värme (icke förnybar)</t>
  </si>
  <si>
    <t>Fjärrvärme</t>
  </si>
  <si>
    <t>Naturgas</t>
  </si>
  <si>
    <t>Olja</t>
  </si>
  <si>
    <t>Kol</t>
  </si>
  <si>
    <t>Total icke förnybar energi</t>
  </si>
  <si>
    <t>Av vilka icke förnybara bränslen (naturgas, olja)</t>
  </si>
  <si>
    <t>Värme (förnybar)</t>
  </si>
  <si>
    <t>Förnybar och återvunnen fjärrvärme</t>
  </si>
  <si>
    <t>Summa förnybar</t>
  </si>
  <si>
    <t>Av vilka förnybara bränslen (biogas)</t>
  </si>
  <si>
    <t>Summa uppvärmning</t>
  </si>
  <si>
    <t>Kyla</t>
  </si>
  <si>
    <t>Fjärrkyla</t>
  </si>
  <si>
    <t>El</t>
  </si>
  <si>
    <t>Elanvändning</t>
  </si>
  <si>
    <t>Av vilka förnybara bränslen</t>
  </si>
  <si>
    <t>Summa energianvändning</t>
  </si>
  <si>
    <t>Installerad effekt (solceller), kW</t>
  </si>
  <si>
    <t>Producerad mängd solel, MWh</t>
  </si>
  <si>
    <t>Energianvändning per kvadratmeter</t>
  </si>
  <si>
    <t>kWh/m2</t>
  </si>
  <si>
    <t>Producerad el (Solceller)</t>
  </si>
  <si>
    <t>Utsläpp av växthusgaser</t>
  </si>
  <si>
    <t>Scope 1</t>
  </si>
  <si>
    <t>Energi, MWh</t>
  </si>
  <si>
    <t>Energy, MWh</t>
  </si>
  <si>
    <t>Scope 2, Market based</t>
  </si>
  <si>
    <t>Scope 2, Location based</t>
  </si>
  <si>
    <t>Summa Scope 1 och Scope 2 utsläpp</t>
  </si>
  <si>
    <t>Total Scope 1 and Scope 2 emissions</t>
  </si>
  <si>
    <t>Scope 1 och 2 utsläpp, kg CO2e per kvadratmeter</t>
  </si>
  <si>
    <t>Scope 1 and 2 emissions in kg CO2e per m2</t>
  </si>
  <si>
    <t>Scope 1 och 2 utsläpp, kg CO2e per milj. SEK hyresintäkter</t>
  </si>
  <si>
    <t>Scope 1 and 2 emissions in kg CO2e per million SEK rental revenue</t>
  </si>
  <si>
    <t>1. Purchased goods and services (related to new construction,
reconstruction, and property management, etc)</t>
  </si>
  <si>
    <t xml:space="preserve">2. Capital goods (acquired new builts) </t>
  </si>
  <si>
    <t>3. Energy- and fuel related emissions (upstream emissions from
electricity, heating and fuels)</t>
  </si>
  <si>
    <t>4. Upstream transportation and distribution (service cars used by
Heimstaden AB)</t>
  </si>
  <si>
    <t>5. Waste management (transport and management)</t>
  </si>
  <si>
    <t>6. Business travel (travel by car, air, train, taxi)</t>
  </si>
  <si>
    <t xml:space="preserve">7. Commuting (employee travels to and from work) </t>
  </si>
  <si>
    <t>8. Leased assets - leased by Heimstaden (leased offices, rental
cars or other machines)</t>
  </si>
  <si>
    <t xml:space="preserve">11. Use of sold products (no sold real estates 2019) </t>
  </si>
  <si>
    <t>12. End-of-life of sold products (waste from demolishing of
buildings sold 2019)</t>
  </si>
  <si>
    <t>13. Leased assets - by tenants (energy and waste from tenants)</t>
  </si>
  <si>
    <t>Total Scope 3 emissions</t>
  </si>
  <si>
    <t>Summa Scope 3 utsläpp</t>
  </si>
  <si>
    <t>1. Inköpta varor och tjänster (kopplade till nybyggnation, ombyggnation och fastighetsförvaltning etc.)</t>
  </si>
  <si>
    <t>2. Kapitalvaror (förvärvade nya byggnader)</t>
  </si>
  <si>
    <t>3. Energi- och bränslerelaterade utsläpp (utsläpp uppströms från elektricitet, uppvärmning och bränsle)</t>
  </si>
  <si>
    <t>4. Uppströmstransport och distribution (servicebilar som används av Heimstaden AB)</t>
  </si>
  <si>
    <t>5. Avfall som generats (mängd, transport och hantering)</t>
  </si>
  <si>
    <t>6. Affärsresor (bil-, flyg-, tåg- och taxiresor)</t>
  </si>
  <si>
    <t>7. Anställdas pendling (medarbetarresor till och från arbetet)</t>
  </si>
  <si>
    <t>8. Leasade tillgångar – leasade av Heimstaden (kontor, bilar eller andra maskiner)</t>
  </si>
  <si>
    <t>11. Användning av sålda produkter (inga avyttrade fastigheter 2019)</t>
  </si>
  <si>
    <t>12. Slutbehandling av sålda produkter (avfall från rivning av byggnader som såldes 2019)</t>
  </si>
  <si>
    <t>13. Leasade tillgångar – av hyresgäster (energi och avfall från hyresgäster)</t>
  </si>
  <si>
    <t>-</t>
  </si>
  <si>
    <t>Scope 3 (kategorier enligt GHG protocol)</t>
  </si>
  <si>
    <t>Scope 3 (categories according to GHG Protocol)</t>
  </si>
  <si>
    <t>Water consumption</t>
  </si>
  <si>
    <t>Vattenanvändning</t>
  </si>
  <si>
    <t>Summa vattenanvändning, m3</t>
  </si>
  <si>
    <t>Total water consumption, m3</t>
  </si>
  <si>
    <t>Fastigheternas vattenintensitet, m3 per kvadratmeter</t>
  </si>
  <si>
    <t>Building water intensity, m3 per square meter</t>
  </si>
  <si>
    <t>Avfall</t>
  </si>
  <si>
    <t>Waste</t>
  </si>
  <si>
    <t>Summa avfall som genererats av hyresgäster, ton</t>
  </si>
  <si>
    <t>Total weight of waste generated by the tenants, tonnes</t>
  </si>
  <si>
    <t>Anställda</t>
  </si>
  <si>
    <t>Employees</t>
  </si>
  <si>
    <t>Temperatur</t>
  </si>
  <si>
    <t>Temperature</t>
  </si>
  <si>
    <t>eNPS</t>
  </si>
  <si>
    <t>High-consequence work-related injuries, number</t>
  </si>
  <si>
    <t>Recordable work-related injuries, number</t>
  </si>
  <si>
    <t>Allvarliga arbetsrelaterade olyckor, antal</t>
  </si>
  <si>
    <t>Dödsfall, antal</t>
  </si>
  <si>
    <t>Fatalities, antal</t>
  </si>
  <si>
    <t>Arbetsrelaterade olyckor, antal</t>
  </si>
  <si>
    <t>Sjukfrånvaro, %</t>
  </si>
  <si>
    <t>Absence due to illness, %</t>
  </si>
  <si>
    <t>Number of reported cases of discrimination</t>
  </si>
  <si>
    <t>Antal rapporterade fall av diskriminering</t>
  </si>
  <si>
    <t>Antal bekräftade fall av diskriminering</t>
  </si>
  <si>
    <t>Antal nyanställda</t>
  </si>
  <si>
    <t>New employee hires</t>
  </si>
  <si>
    <t>Number of confirmed cases of discrimination</t>
  </si>
  <si>
    <t>Antal anställda som slutat</t>
  </si>
  <si>
    <t>Numer of employees who have left</t>
  </si>
  <si>
    <t>Antal anställda</t>
  </si>
  <si>
    <t>Total number of employees (head count)</t>
  </si>
  <si>
    <t>Andel av anställda som täcks av kollektivavtal, %</t>
  </si>
  <si>
    <t>Share of total employees covered by collective bargaining agreements, %</t>
  </si>
  <si>
    <t>Antal rapporterade fall av korruption</t>
  </si>
  <si>
    <t>Number of reported cases of corruption</t>
  </si>
  <si>
    <t>Antal bekräftade fall av korruption</t>
  </si>
  <si>
    <t>Number of confirmed cases of corruption</t>
  </si>
  <si>
    <t>Lokalsamhället</t>
  </si>
  <si>
    <t>Local community</t>
  </si>
  <si>
    <t>SERVICE INDEX (SCALE 0–100)</t>
  </si>
  <si>
    <t>Sweden</t>
  </si>
  <si>
    <t>Denmark</t>
  </si>
  <si>
    <t>Norway</t>
  </si>
  <si>
    <t>The Netherlands</t>
  </si>
  <si>
    <t>The Czech Republic</t>
  </si>
  <si>
    <t>Germany</t>
  </si>
  <si>
    <t>TAKES CUSTOMER SERIOUSLY (SCALE 0–100)</t>
  </si>
  <si>
    <t>Andel sociala kontrakt, %</t>
  </si>
  <si>
    <t>Share of social lease contracts, %</t>
  </si>
  <si>
    <t>Antal jobb för unga vuxna (studenter, sommarjobbare eller praktikanter)</t>
  </si>
  <si>
    <t>Number of young adult jobs (student employees, summertime workers or trainees)</t>
  </si>
  <si>
    <t>TAR KUNDERNA PÅ ALLVAR (SCALE 0–100)</t>
  </si>
  <si>
    <t>SERVICEINDEX (SCALE 0–100)</t>
  </si>
  <si>
    <t>Mänskliga rättigheter</t>
  </si>
  <si>
    <t>Human rights</t>
  </si>
  <si>
    <t>Share of new suppliers that were screened using social criteria, %</t>
  </si>
  <si>
    <t>Andel nya leverantörer som granskats efter sociala kriterier, %</t>
  </si>
  <si>
    <t>Hyresintäkter</t>
  </si>
  <si>
    <t>Löner (inklusive sociala kostnader och pensionsavsättningar)</t>
  </si>
  <si>
    <t>Leverantörer (inklusive moms)</t>
  </si>
  <si>
    <t>Bolagsskatt (aktuell skatt)</t>
  </si>
  <si>
    <t>Uppskjuten skatt</t>
  </si>
  <si>
    <t>Utdelning (utbetalningsår)</t>
  </si>
  <si>
    <t>Nyemission</t>
  </si>
  <si>
    <t>Behållet ekonomiskt värde</t>
  </si>
  <si>
    <t>Rental income</t>
  </si>
  <si>
    <t>Salaries (Incl. social costs and pensions)</t>
  </si>
  <si>
    <t>Suppliers and VAT</t>
  </si>
  <si>
    <t>Corporate tax (current tax)</t>
  </si>
  <si>
    <t>Deferred tax</t>
  </si>
  <si>
    <t>Dividends (payout year)</t>
  </si>
  <si>
    <t>New share issue</t>
  </si>
  <si>
    <t>Economic value retained</t>
  </si>
  <si>
    <t>Direct economic value generated and distributed, SEK m</t>
  </si>
  <si>
    <t>Skapat och fördelat direkt ekonomiskt värde, SEK mkr</t>
  </si>
  <si>
    <t>Heimstaden AB</t>
  </si>
  <si>
    <r>
      <t>GHG Emissions, tonne CO</t>
    </r>
    <r>
      <rPr>
        <b/>
        <vertAlign val="subscript"/>
        <sz val="11"/>
        <color theme="1"/>
        <rFont val="Arial"/>
        <family val="2"/>
      </rPr>
      <t>2</t>
    </r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</si>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</sst>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vertAlign val="subscript"/>
      <sz val="11"/>
      <color theme="1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5" applyNumberFormat="1" applyFont="1" applyFill="1" applyBorder="1" applyAlignment="1">
      <alignment horizontal="left" wrapText="1"/>
    </xf>
    <xf numFmtId="0" fontId="8" fillId="0" borderId="0" xfId="5" applyNumberFormat="1" applyFont="1" applyFill="1" applyAlignment="1">
      <alignment vertical="center" wrapText="1"/>
    </xf>
    <xf numFmtId="0" fontId="2" fillId="0" borderId="0" xfId="0" applyFont="1" applyFill="1"/>
    <xf numFmtId="0" fontId="0" fillId="0" borderId="0" xfId="0" applyFill="1"/>
    <xf numFmtId="0" fontId="7" fillId="0" borderId="1" xfId="2" applyNumberFormat="1" applyFont="1" applyFill="1" applyBorder="1" applyAlignment="1">
      <alignment wrapText="1"/>
    </xf>
    <xf numFmtId="0" fontId="1" fillId="0" borderId="0" xfId="0" applyFont="1" applyFill="1" applyBorder="1"/>
    <xf numFmtId="164" fontId="1" fillId="0" borderId="0" xfId="1" applyNumberFormat="1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1" xfId="0" applyFont="1" applyFill="1" applyBorder="1"/>
    <xf numFmtId="164" fontId="1" fillId="0" borderId="1" xfId="1" applyNumberFormat="1" applyFont="1" applyFill="1" applyBorder="1"/>
    <xf numFmtId="0" fontId="1" fillId="0" borderId="0" xfId="0" applyFont="1" applyFill="1" applyAlignment="1">
      <alignment horizontal="left" indent="1"/>
    </xf>
    <xf numFmtId="0" fontId="2" fillId="0" borderId="1" xfId="0" applyFont="1" applyFill="1" applyBorder="1"/>
    <xf numFmtId="164" fontId="1" fillId="0" borderId="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indent="1"/>
    </xf>
    <xf numFmtId="0" fontId="0" fillId="0" borderId="1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9" fillId="0" borderId="0" xfId="0" applyFont="1" applyFill="1"/>
    <xf numFmtId="164" fontId="9" fillId="0" borderId="0" xfId="1" applyNumberFormat="1" applyFont="1" applyFill="1" applyBorder="1"/>
    <xf numFmtId="0" fontId="9" fillId="0" borderId="0" xfId="0" applyFont="1" applyFill="1" applyBorder="1"/>
    <xf numFmtId="0" fontId="7" fillId="0" borderId="2" xfId="0" applyFont="1" applyFill="1" applyBorder="1"/>
    <xf numFmtId="164" fontId="7" fillId="0" borderId="2" xfId="1" applyNumberFormat="1" applyFont="1" applyFill="1" applyBorder="1"/>
    <xf numFmtId="1" fontId="0" fillId="0" borderId="0" xfId="0" applyNumberFormat="1" applyFill="1"/>
    <xf numFmtId="1" fontId="9" fillId="0" borderId="0" xfId="0" applyNumberFormat="1" applyFont="1" applyFill="1"/>
    <xf numFmtId="1" fontId="0" fillId="0" borderId="1" xfId="0" applyNumberFormat="1" applyFill="1" applyBorder="1"/>
    <xf numFmtId="0" fontId="7" fillId="2" borderId="1" xfId="2" applyNumberFormat="1" applyFont="1" applyFill="1" applyBorder="1" applyAlignment="1">
      <alignment wrapText="1"/>
    </xf>
    <xf numFmtId="3" fontId="0" fillId="0" borderId="0" xfId="0" applyNumberFormat="1" applyFill="1"/>
    <xf numFmtId="3" fontId="0" fillId="0" borderId="1" xfId="0" applyNumberFormat="1" applyFill="1" applyBorder="1"/>
    <xf numFmtId="3" fontId="2" fillId="0" borderId="0" xfId="0" applyNumberFormat="1" applyFont="1" applyFill="1"/>
    <xf numFmtId="0" fontId="0" fillId="0" borderId="0" xfId="0" applyFill="1" applyAlignment="1">
      <alignment horizontal="right"/>
    </xf>
  </cellXfs>
  <cellStyles count="10">
    <cellStyle name="Comma" xfId="1" builtinId="3"/>
    <cellStyle name="Hyperlink 2" xfId="3" xr:uid="{529F7EF4-CB0F-4EDC-A92A-9CE35F064A74}"/>
    <cellStyle name="Hyperlänk 2" xfId="4" xr:uid="{61928AA1-2055-41A7-9340-A199F460EFB6}"/>
    <cellStyle name="Normal" xfId="0" builtinId="0"/>
    <cellStyle name="Normal 2" xfId="5" xr:uid="{973CC32F-51F5-42F0-973E-A40F4A2FC14A}"/>
    <cellStyle name="Normal 2 2" xfId="6" xr:uid="{D1F5DBB4-2A56-4D8C-963A-9339D3A8D6EE}"/>
    <cellStyle name="Normal 3" xfId="7" xr:uid="{A47842FB-96E5-4708-8ECE-398BE29B767F}"/>
    <cellStyle name="Normal 3 2" xfId="8" xr:uid="{54F5815E-77E7-4C04-8091-6C0B75B80A05}"/>
    <cellStyle name="Normal 4" xfId="2" xr:uid="{B01586D4-766E-4BB2-B9D8-502007905B94}"/>
    <cellStyle name="Percent 2" xfId="9" xr:uid="{B98D5D71-A057-45B6-B22D-658B4E4417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eimstaden.sharepoint.com/sites/HGSustainability/Shared%20Documents/Sustainability%20controlling/2020%20Sustainability%20report/302-1%20Energy%20consumption%20within%20the%20organisation/20.302-1%20Energy%20leadschedu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eimstaden.sharepoint.com/sites/HGSustainability/Shared%20Documents/Sustainability%20controlling/2020%20Sustainability%20report/Energy%20leadschedu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302-1"/>
      <sheetName val="1.SE"/>
      <sheetName val="GRI 302-1SE"/>
      <sheetName val="2.NO"/>
      <sheetName val="GRI 302-1NO"/>
      <sheetName val="GRI 302-1 NO"/>
      <sheetName val="3.DK"/>
      <sheetName val="GRI 302-1 DK"/>
      <sheetName val="4.NL"/>
      <sheetName val="GRI 302-1NL"/>
      <sheetName val="5.DE"/>
      <sheetName val="GRI 302-1 DE"/>
      <sheetName val="6.CZ"/>
      <sheetName val="GRI 302-1 Use of energy within "/>
      <sheetName val="GRI 302-1 CZ"/>
      <sheetName val="kWp"/>
    </sheetNames>
    <sheetDataSet>
      <sheetData sheetId="0">
        <row r="13">
          <cell r="S13">
            <v>351155.95378879999</v>
          </cell>
        </row>
        <row r="14">
          <cell r="S14">
            <v>6710.7977300000002</v>
          </cell>
        </row>
        <row r="15">
          <cell r="S15">
            <v>492.41199999999998</v>
          </cell>
        </row>
        <row r="21">
          <cell r="S21">
            <v>277246.11851120001</v>
          </cell>
        </row>
        <row r="22">
          <cell r="S22">
            <v>1916.576</v>
          </cell>
        </row>
        <row r="29">
          <cell r="S29">
            <v>203</v>
          </cell>
        </row>
        <row r="32">
          <cell r="S32">
            <v>71535.889170000009</v>
          </cell>
        </row>
        <row r="33">
          <cell r="S33">
            <v>68240.467013600006</v>
          </cell>
        </row>
        <row r="37">
          <cell r="S37">
            <v>374.16</v>
          </cell>
        </row>
        <row r="38">
          <cell r="S38">
            <v>456.25</v>
          </cell>
        </row>
        <row r="41">
          <cell r="R41">
            <v>150</v>
          </cell>
          <cell r="S41">
            <v>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302-1"/>
      <sheetName val="SE"/>
      <sheetName val="GRI 302-1 SE"/>
      <sheetName val="NO"/>
      <sheetName val="GRI 302-1 NO"/>
      <sheetName val="DK"/>
      <sheetName val="GRI 302-1 DK"/>
      <sheetName val="NL"/>
      <sheetName val="GRI 302-1 NL"/>
      <sheetName val="CZ"/>
      <sheetName val="GRI 302-1 CZ"/>
      <sheetName val="GRI 302-1 Use of energy within "/>
      <sheetName val="DE"/>
      <sheetName val="kWp"/>
    </sheetNames>
    <sheetDataSet>
      <sheetData sheetId="0" refreshError="1">
        <row r="13">
          <cell r="R13" t="str">
            <v>Not reported</v>
          </cell>
        </row>
        <row r="16">
          <cell r="S1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5852E-AFBA-416A-9036-EDD5801C1334}">
  <dimension ref="A1:D115"/>
  <sheetViews>
    <sheetView tabSelected="1" topLeftCell="B31" workbookViewId="0">
      <selection activeCell="G59" sqref="G59"/>
    </sheetView>
  </sheetViews>
  <sheetFormatPr defaultColWidth="9.140625" defaultRowHeight="12" x14ac:dyDescent="0.2"/>
  <cols>
    <col min="1" max="1" width="84.140625" style="4" bestFit="1" customWidth="1"/>
    <col min="2" max="2" width="90.140625" style="4" bestFit="1" customWidth="1"/>
    <col min="3" max="3" width="12" style="4" customWidth="1"/>
    <col min="4" max="4" width="11.42578125" style="4" bestFit="1" customWidth="1"/>
    <col min="5" max="16384" width="9.140625" style="4"/>
  </cols>
  <sheetData>
    <row r="1" spans="1:4" x14ac:dyDescent="0.2">
      <c r="A1" s="3" t="s">
        <v>165</v>
      </c>
    </row>
    <row r="2" spans="1:4" x14ac:dyDescent="0.2">
      <c r="A2" s="4" t="s">
        <v>2</v>
      </c>
    </row>
    <row r="3" spans="1:4" ht="15" x14ac:dyDescent="0.2">
      <c r="A3" s="2" t="s">
        <v>0</v>
      </c>
      <c r="B3" s="2" t="s">
        <v>1</v>
      </c>
    </row>
    <row r="4" spans="1:4" ht="15" x14ac:dyDescent="0.25">
      <c r="A4" s="1"/>
      <c r="B4" s="1"/>
    </row>
    <row r="5" spans="1:4" ht="15" x14ac:dyDescent="0.25">
      <c r="A5" s="28" t="s">
        <v>51</v>
      </c>
      <c r="B5" s="28" t="s">
        <v>52</v>
      </c>
      <c r="C5" s="28">
        <v>2019</v>
      </c>
      <c r="D5" s="28">
        <v>2020</v>
      </c>
    </row>
    <row r="6" spans="1:4" x14ac:dyDescent="0.2">
      <c r="A6" s="3" t="s">
        <v>26</v>
      </c>
      <c r="B6" s="3" t="s">
        <v>3</v>
      </c>
      <c r="C6" s="7"/>
      <c r="D6" s="7"/>
    </row>
    <row r="7" spans="1:4" x14ac:dyDescent="0.2">
      <c r="A7" s="4" t="s">
        <v>27</v>
      </c>
      <c r="B7" s="8" t="s">
        <v>4</v>
      </c>
      <c r="C7" s="7">
        <v>30620</v>
      </c>
      <c r="D7" s="7">
        <f>'[1]Consolidated 302-1'!$S$13</f>
        <v>351155.95378879999</v>
      </c>
    </row>
    <row r="8" spans="1:4" x14ac:dyDescent="0.2">
      <c r="A8" s="4" t="s">
        <v>28</v>
      </c>
      <c r="B8" s="9" t="s">
        <v>5</v>
      </c>
      <c r="C8" s="7">
        <f>1231+536+833</f>
        <v>2600</v>
      </c>
      <c r="D8" s="7">
        <f>'[1]Consolidated 302-1'!$S$14</f>
        <v>6710.7977300000002</v>
      </c>
    </row>
    <row r="9" spans="1:4" x14ac:dyDescent="0.2">
      <c r="A9" s="4" t="s">
        <v>29</v>
      </c>
      <c r="B9" s="9" t="s">
        <v>6</v>
      </c>
      <c r="C9" s="7">
        <f>80+113+328</f>
        <v>521</v>
      </c>
      <c r="D9" s="7">
        <f>'[1]Consolidated 302-1'!$S$15</f>
        <v>492.41199999999998</v>
      </c>
    </row>
    <row r="10" spans="1:4" x14ac:dyDescent="0.2">
      <c r="A10" s="16" t="s">
        <v>30</v>
      </c>
      <c r="B10" s="10" t="s">
        <v>7</v>
      </c>
      <c r="C10" s="11">
        <v>0</v>
      </c>
      <c r="D10" s="11">
        <f>'[2]Consolidated 302-1'!$S$16</f>
        <v>0</v>
      </c>
    </row>
    <row r="11" spans="1:4" x14ac:dyDescent="0.2">
      <c r="A11" s="4" t="s">
        <v>31</v>
      </c>
      <c r="B11" s="8" t="s">
        <v>8</v>
      </c>
      <c r="C11" s="7">
        <f>SUM(C7:C10)</f>
        <v>33741</v>
      </c>
      <c r="D11" s="7">
        <f>SUM(D7:D10)</f>
        <v>358359.16351879999</v>
      </c>
    </row>
    <row r="12" spans="1:4" x14ac:dyDescent="0.2">
      <c r="A12" s="15" t="s">
        <v>32</v>
      </c>
      <c r="B12" s="12" t="s">
        <v>9</v>
      </c>
      <c r="C12" s="7">
        <f>SUM(C8:C10)</f>
        <v>3121</v>
      </c>
      <c r="D12" s="7">
        <f>SUM(D8:D10)</f>
        <v>7203.2097300000005</v>
      </c>
    </row>
    <row r="13" spans="1:4" x14ac:dyDescent="0.2">
      <c r="B13" s="8"/>
      <c r="C13" s="7"/>
      <c r="D13" s="7"/>
    </row>
    <row r="14" spans="1:4" x14ac:dyDescent="0.2">
      <c r="A14" s="3" t="s">
        <v>33</v>
      </c>
      <c r="B14" s="3" t="s">
        <v>10</v>
      </c>
      <c r="C14" s="7"/>
      <c r="D14" s="7"/>
    </row>
    <row r="15" spans="1:4" x14ac:dyDescent="0.2">
      <c r="A15" s="4" t="s">
        <v>34</v>
      </c>
      <c r="B15" s="8" t="s">
        <v>11</v>
      </c>
      <c r="C15" s="14">
        <v>267735</v>
      </c>
      <c r="D15" s="7">
        <f>'[1]Consolidated 302-1'!$S$21</f>
        <v>277246.11851120001</v>
      </c>
    </row>
    <row r="16" spans="1:4" x14ac:dyDescent="0.2">
      <c r="A16" s="16" t="s">
        <v>12</v>
      </c>
      <c r="B16" s="10" t="s">
        <v>12</v>
      </c>
      <c r="C16" s="11">
        <v>1414</v>
      </c>
      <c r="D16" s="11">
        <f>'[1]Consolidated 302-1'!$S$22</f>
        <v>1916.576</v>
      </c>
    </row>
    <row r="17" spans="1:4" x14ac:dyDescent="0.2">
      <c r="A17" s="4" t="s">
        <v>35</v>
      </c>
      <c r="B17" s="8" t="s">
        <v>13</v>
      </c>
      <c r="C17" s="7">
        <f>SUM(C15:C16)</f>
        <v>269149</v>
      </c>
      <c r="D17" s="7">
        <f>SUM(D15:D16)</f>
        <v>279162.69451120001</v>
      </c>
    </row>
    <row r="18" spans="1:4" x14ac:dyDescent="0.2">
      <c r="A18" s="15" t="s">
        <v>36</v>
      </c>
      <c r="B18" s="12" t="s">
        <v>14</v>
      </c>
      <c r="C18" s="7">
        <f>C16</f>
        <v>1414</v>
      </c>
      <c r="D18" s="7">
        <f>D16</f>
        <v>1916.576</v>
      </c>
    </row>
    <row r="19" spans="1:4" x14ac:dyDescent="0.2">
      <c r="A19" s="16"/>
      <c r="B19" s="10"/>
      <c r="C19" s="11"/>
      <c r="D19" s="11"/>
    </row>
    <row r="20" spans="1:4" ht="12.75" x14ac:dyDescent="0.2">
      <c r="A20" s="22" t="s">
        <v>37</v>
      </c>
      <c r="B20" s="20" t="s">
        <v>15</v>
      </c>
      <c r="C20" s="21">
        <f>C11+C17</f>
        <v>302890</v>
      </c>
      <c r="D20" s="21">
        <f>D11+D17</f>
        <v>637521.85803</v>
      </c>
    </row>
    <row r="21" spans="1:4" x14ac:dyDescent="0.2">
      <c r="B21" s="8"/>
      <c r="C21" s="7"/>
      <c r="D21" s="7"/>
    </row>
    <row r="22" spans="1:4" x14ac:dyDescent="0.2">
      <c r="A22" s="13" t="s">
        <v>38</v>
      </c>
      <c r="B22" s="13" t="s">
        <v>16</v>
      </c>
      <c r="C22" s="11"/>
      <c r="D22" s="11"/>
    </row>
    <row r="23" spans="1:4" x14ac:dyDescent="0.2">
      <c r="A23" s="4" t="s">
        <v>39</v>
      </c>
      <c r="B23" s="8" t="s">
        <v>17</v>
      </c>
      <c r="C23" s="7">
        <v>224</v>
      </c>
      <c r="D23" s="7">
        <f>'[1]Consolidated 302-1'!$S$29</f>
        <v>203</v>
      </c>
    </row>
    <row r="24" spans="1:4" x14ac:dyDescent="0.2">
      <c r="B24" s="8"/>
      <c r="C24" s="7"/>
      <c r="D24" s="7"/>
    </row>
    <row r="25" spans="1:4" x14ac:dyDescent="0.2">
      <c r="A25" s="13" t="s">
        <v>40</v>
      </c>
      <c r="B25" s="13" t="s">
        <v>18</v>
      </c>
      <c r="C25" s="11"/>
      <c r="D25" s="11"/>
    </row>
    <row r="26" spans="1:4" x14ac:dyDescent="0.2">
      <c r="A26" s="4" t="s">
        <v>41</v>
      </c>
      <c r="B26" s="8" t="s">
        <v>19</v>
      </c>
      <c r="C26" s="7">
        <f>51429+14523+2934+444+60</f>
        <v>69390</v>
      </c>
      <c r="D26" s="7">
        <f>'[1]Consolidated 302-1'!$S$32</f>
        <v>71535.889170000009</v>
      </c>
    </row>
    <row r="27" spans="1:4" x14ac:dyDescent="0.2">
      <c r="A27" s="18" t="s">
        <v>42</v>
      </c>
      <c r="B27" s="19" t="s">
        <v>20</v>
      </c>
      <c r="C27" s="7">
        <f>51429+14523+1894+369+32</f>
        <v>68247</v>
      </c>
      <c r="D27" s="7">
        <f>'[1]Consolidated 302-1'!$S$33</f>
        <v>68240.467013600006</v>
      </c>
    </row>
    <row r="28" spans="1:4" x14ac:dyDescent="0.2">
      <c r="A28" s="18"/>
      <c r="B28" s="19"/>
      <c r="C28" s="7"/>
      <c r="D28" s="7"/>
    </row>
    <row r="29" spans="1:4" ht="15.75" thickBot="1" x14ac:dyDescent="0.3">
      <c r="A29" s="23" t="s">
        <v>43</v>
      </c>
      <c r="B29" s="23" t="s">
        <v>21</v>
      </c>
      <c r="C29" s="24">
        <f>C20+C23+C26</f>
        <v>372504</v>
      </c>
      <c r="D29" s="24">
        <f>D11+D17+D23+D26</f>
        <v>709260.74719999998</v>
      </c>
    </row>
    <row r="30" spans="1:4" x14ac:dyDescent="0.2">
      <c r="B30" s="8"/>
      <c r="C30" s="7"/>
      <c r="D30" s="7"/>
    </row>
    <row r="31" spans="1:4" ht="15" x14ac:dyDescent="0.25">
      <c r="A31" s="13" t="s">
        <v>48</v>
      </c>
      <c r="B31" s="13" t="s">
        <v>22</v>
      </c>
      <c r="C31" s="5">
        <v>2019</v>
      </c>
      <c r="D31" s="5">
        <v>2020</v>
      </c>
    </row>
    <row r="32" spans="1:4" x14ac:dyDescent="0.2">
      <c r="A32" s="4" t="s">
        <v>44</v>
      </c>
      <c r="B32" s="8" t="s">
        <v>23</v>
      </c>
      <c r="C32" s="7">
        <f>329</f>
        <v>329</v>
      </c>
      <c r="D32" s="7">
        <f>'[1]Consolidated 302-1'!$S$37</f>
        <v>374.16</v>
      </c>
    </row>
    <row r="33" spans="1:4" x14ac:dyDescent="0.2">
      <c r="A33" s="16" t="s">
        <v>45</v>
      </c>
      <c r="B33" s="10" t="s">
        <v>24</v>
      </c>
      <c r="C33" s="11">
        <f>28</f>
        <v>28</v>
      </c>
      <c r="D33" s="11">
        <f>'[1]Consolidated 302-1'!$S$38</f>
        <v>456.25</v>
      </c>
    </row>
    <row r="34" spans="1:4" x14ac:dyDescent="0.2">
      <c r="B34" s="8"/>
      <c r="C34" s="6"/>
      <c r="D34" s="7"/>
    </row>
    <row r="35" spans="1:4" x14ac:dyDescent="0.2">
      <c r="A35" s="13" t="s">
        <v>46</v>
      </c>
      <c r="B35" s="13" t="s">
        <v>25</v>
      </c>
      <c r="C35" s="11"/>
      <c r="D35" s="11"/>
    </row>
    <row r="36" spans="1:4" x14ac:dyDescent="0.2">
      <c r="A36" s="4" t="s">
        <v>47</v>
      </c>
      <c r="B36" s="8" t="s">
        <v>47</v>
      </c>
      <c r="C36" s="7">
        <f>'[1]Consolidated 302-1'!$R$41</f>
        <v>150</v>
      </c>
      <c r="D36" s="7">
        <f>'[1]Consolidated 302-1'!$S$41</f>
        <v>145</v>
      </c>
    </row>
    <row r="37" spans="1:4" x14ac:dyDescent="0.2">
      <c r="B37" s="8"/>
      <c r="C37" s="6"/>
      <c r="D37" s="6"/>
    </row>
    <row r="39" spans="1:4" ht="16.5" x14ac:dyDescent="0.3">
      <c r="A39" s="28" t="s">
        <v>49</v>
      </c>
      <c r="B39" s="28" t="s">
        <v>166</v>
      </c>
      <c r="C39" s="28">
        <v>2019</v>
      </c>
      <c r="D39" s="28">
        <v>2020</v>
      </c>
    </row>
    <row r="40" spans="1:4" x14ac:dyDescent="0.2">
      <c r="A40" s="4" t="s">
        <v>50</v>
      </c>
      <c r="B40" s="4" t="s">
        <v>50</v>
      </c>
      <c r="C40" s="4">
        <v>673</v>
      </c>
      <c r="D40" s="4">
        <v>1508</v>
      </c>
    </row>
    <row r="41" spans="1:4" x14ac:dyDescent="0.2">
      <c r="A41" s="4" t="s">
        <v>53</v>
      </c>
      <c r="B41" s="4" t="s">
        <v>53</v>
      </c>
      <c r="C41" s="4">
        <v>24055</v>
      </c>
      <c r="D41" s="25">
        <v>120856.5691418772</v>
      </c>
    </row>
    <row r="42" spans="1:4" x14ac:dyDescent="0.2">
      <c r="A42" s="16" t="s">
        <v>54</v>
      </c>
      <c r="B42" s="16" t="s">
        <v>54</v>
      </c>
      <c r="C42" s="16">
        <v>27533</v>
      </c>
      <c r="D42" s="27">
        <v>121367.32092580829</v>
      </c>
    </row>
    <row r="43" spans="1:4" ht="12.75" x14ac:dyDescent="0.2">
      <c r="A43" s="20" t="s">
        <v>55</v>
      </c>
      <c r="B43" s="20" t="s">
        <v>56</v>
      </c>
      <c r="C43" s="20">
        <f>C40+C41</f>
        <v>24728</v>
      </c>
      <c r="D43" s="26">
        <f>D40+D41</f>
        <v>122364.5691418772</v>
      </c>
    </row>
    <row r="45" spans="1:4" x14ac:dyDescent="0.2">
      <c r="A45" s="4" t="s">
        <v>57</v>
      </c>
      <c r="B45" s="4" t="s">
        <v>58</v>
      </c>
      <c r="C45" s="4">
        <v>10</v>
      </c>
      <c r="D45" s="4">
        <v>25</v>
      </c>
    </row>
    <row r="46" spans="1:4" x14ac:dyDescent="0.2">
      <c r="A46" s="4" t="s">
        <v>59</v>
      </c>
      <c r="B46" s="4" t="s">
        <v>60</v>
      </c>
      <c r="C46" s="25">
        <v>5.7</v>
      </c>
      <c r="D46" s="25">
        <v>18.2</v>
      </c>
    </row>
    <row r="48" spans="1:4" x14ac:dyDescent="0.2">
      <c r="A48" s="3" t="s">
        <v>86</v>
      </c>
      <c r="B48" s="3" t="s">
        <v>87</v>
      </c>
    </row>
    <row r="49" spans="1:4" x14ac:dyDescent="0.2">
      <c r="A49" s="4" t="s">
        <v>74</v>
      </c>
      <c r="B49" s="4" t="s">
        <v>61</v>
      </c>
      <c r="C49" s="4">
        <v>21126</v>
      </c>
      <c r="D49" s="29">
        <v>56061</v>
      </c>
    </row>
    <row r="50" spans="1:4" x14ac:dyDescent="0.2">
      <c r="A50" s="4" t="s">
        <v>75</v>
      </c>
      <c r="B50" s="4" t="s">
        <v>62</v>
      </c>
      <c r="C50" s="4">
        <v>25520</v>
      </c>
      <c r="D50" s="29">
        <v>10512</v>
      </c>
    </row>
    <row r="51" spans="1:4" x14ac:dyDescent="0.2">
      <c r="A51" s="4" t="s">
        <v>76</v>
      </c>
      <c r="B51" s="4" t="s">
        <v>63</v>
      </c>
      <c r="C51" s="4">
        <v>1995</v>
      </c>
      <c r="D51" s="29">
        <v>12857</v>
      </c>
    </row>
    <row r="52" spans="1:4" x14ac:dyDescent="0.2">
      <c r="A52" s="4" t="s">
        <v>77</v>
      </c>
      <c r="B52" s="4" t="s">
        <v>64</v>
      </c>
      <c r="C52" s="4">
        <v>384</v>
      </c>
      <c r="D52" s="4">
        <v>379</v>
      </c>
    </row>
    <row r="53" spans="1:4" x14ac:dyDescent="0.2">
      <c r="A53" s="4" t="s">
        <v>78</v>
      </c>
      <c r="B53" s="4" t="s">
        <v>65</v>
      </c>
      <c r="C53" s="4">
        <v>1280</v>
      </c>
      <c r="D53" s="29">
        <v>2423</v>
      </c>
    </row>
    <row r="54" spans="1:4" x14ac:dyDescent="0.2">
      <c r="A54" s="4" t="s">
        <v>79</v>
      </c>
      <c r="B54" s="4" t="s">
        <v>66</v>
      </c>
      <c r="C54" s="4">
        <v>172</v>
      </c>
      <c r="D54" s="4">
        <v>123</v>
      </c>
    </row>
    <row r="55" spans="1:4" x14ac:dyDescent="0.2">
      <c r="A55" s="4" t="s">
        <v>80</v>
      </c>
      <c r="B55" s="4" t="s">
        <v>67</v>
      </c>
      <c r="C55" s="4">
        <v>293</v>
      </c>
      <c r="D55" s="32" t="s">
        <v>167</v>
      </c>
    </row>
    <row r="56" spans="1:4" x14ac:dyDescent="0.2">
      <c r="A56" s="4" t="s">
        <v>81</v>
      </c>
      <c r="B56" s="4" t="s">
        <v>68</v>
      </c>
      <c r="C56" s="4">
        <v>119</v>
      </c>
      <c r="D56" s="4">
        <v>195</v>
      </c>
    </row>
    <row r="57" spans="1:4" x14ac:dyDescent="0.2">
      <c r="A57" s="4" t="s">
        <v>82</v>
      </c>
      <c r="B57" s="4" t="s">
        <v>69</v>
      </c>
      <c r="C57" s="4">
        <v>0</v>
      </c>
      <c r="D57" s="4">
        <v>0</v>
      </c>
    </row>
    <row r="58" spans="1:4" x14ac:dyDescent="0.2">
      <c r="A58" s="4" t="s">
        <v>83</v>
      </c>
      <c r="B58" s="4" t="s">
        <v>70</v>
      </c>
      <c r="C58" s="4">
        <v>0</v>
      </c>
      <c r="D58" s="4">
        <v>0</v>
      </c>
    </row>
    <row r="59" spans="1:4" x14ac:dyDescent="0.2">
      <c r="A59" s="16" t="s">
        <v>84</v>
      </c>
      <c r="B59" s="16" t="s">
        <v>71</v>
      </c>
      <c r="C59" s="16">
        <v>15455</v>
      </c>
      <c r="D59" s="30">
        <v>160277</v>
      </c>
    </row>
    <row r="60" spans="1:4" x14ac:dyDescent="0.2">
      <c r="A60" s="3" t="s">
        <v>73</v>
      </c>
      <c r="B60" s="17" t="s">
        <v>72</v>
      </c>
      <c r="C60" s="3">
        <f>SUM(C49:C59)</f>
        <v>66344</v>
      </c>
      <c r="D60" s="31">
        <v>242828</v>
      </c>
    </row>
    <row r="62" spans="1:4" ht="15" x14ac:dyDescent="0.25">
      <c r="A62" s="28" t="s">
        <v>89</v>
      </c>
      <c r="B62" s="28" t="s">
        <v>88</v>
      </c>
      <c r="C62" s="28">
        <v>2019</v>
      </c>
      <c r="D62" s="28">
        <v>2020</v>
      </c>
    </row>
    <row r="63" spans="1:4" x14ac:dyDescent="0.2">
      <c r="A63" s="4" t="s">
        <v>90</v>
      </c>
      <c r="B63" s="4" t="s">
        <v>91</v>
      </c>
      <c r="C63" s="4">
        <v>3437108</v>
      </c>
      <c r="D63" s="25">
        <v>6955106.4700000007</v>
      </c>
    </row>
    <row r="64" spans="1:4" x14ac:dyDescent="0.2">
      <c r="A64" s="4" t="s">
        <v>92</v>
      </c>
      <c r="B64" s="4" t="s">
        <v>93</v>
      </c>
      <c r="C64" s="4">
        <v>1.3</v>
      </c>
      <c r="D64" s="4">
        <v>1.2</v>
      </c>
    </row>
    <row r="66" spans="1:4" ht="15" x14ac:dyDescent="0.25">
      <c r="A66" s="28" t="s">
        <v>94</v>
      </c>
      <c r="B66" s="28" t="s">
        <v>95</v>
      </c>
      <c r="C66" s="28">
        <v>2019</v>
      </c>
      <c r="D66" s="28">
        <v>2020</v>
      </c>
    </row>
    <row r="67" spans="1:4" x14ac:dyDescent="0.2">
      <c r="A67" s="4" t="s">
        <v>96</v>
      </c>
      <c r="B67" s="4" t="s">
        <v>97</v>
      </c>
      <c r="C67" s="4">
        <v>39066</v>
      </c>
      <c r="D67" s="32" t="s">
        <v>85</v>
      </c>
    </row>
    <row r="69" spans="1:4" ht="15" x14ac:dyDescent="0.25">
      <c r="A69" s="28" t="s">
        <v>98</v>
      </c>
      <c r="B69" s="28" t="s">
        <v>99</v>
      </c>
      <c r="C69" s="28">
        <v>2019</v>
      </c>
      <c r="D69" s="28">
        <v>2020</v>
      </c>
    </row>
    <row r="70" spans="1:4" customFormat="1" x14ac:dyDescent="0.2">
      <c r="A70" s="4" t="s">
        <v>119</v>
      </c>
      <c r="B70" s="4" t="s">
        <v>120</v>
      </c>
      <c r="C70" s="32" t="s">
        <v>85</v>
      </c>
      <c r="D70">
        <v>1372</v>
      </c>
    </row>
    <row r="71" spans="1:4" x14ac:dyDescent="0.2">
      <c r="A71" s="4" t="s">
        <v>100</v>
      </c>
      <c r="B71" s="4" t="s">
        <v>101</v>
      </c>
      <c r="C71" s="4">
        <v>7</v>
      </c>
      <c r="D71" s="4">
        <v>7.8</v>
      </c>
    </row>
    <row r="72" spans="1:4" x14ac:dyDescent="0.2">
      <c r="A72" s="4" t="s">
        <v>102</v>
      </c>
      <c r="B72" s="4" t="s">
        <v>102</v>
      </c>
      <c r="C72" s="4">
        <v>40</v>
      </c>
      <c r="D72" s="4">
        <v>34</v>
      </c>
    </row>
    <row r="73" spans="1:4" x14ac:dyDescent="0.2">
      <c r="A73" s="4" t="s">
        <v>106</v>
      </c>
      <c r="B73" s="4" t="s">
        <v>107</v>
      </c>
      <c r="C73" s="4">
        <v>0</v>
      </c>
      <c r="D73" s="4">
        <v>0</v>
      </c>
    </row>
    <row r="74" spans="1:4" x14ac:dyDescent="0.2">
      <c r="A74" s="4" t="s">
        <v>105</v>
      </c>
      <c r="B74" s="4" t="s">
        <v>103</v>
      </c>
      <c r="C74" s="4">
        <v>32</v>
      </c>
      <c r="D74" s="4">
        <v>31</v>
      </c>
    </row>
    <row r="75" spans="1:4" x14ac:dyDescent="0.2">
      <c r="A75" s="4" t="s">
        <v>108</v>
      </c>
      <c r="B75" s="4" t="s">
        <v>104</v>
      </c>
      <c r="C75" s="4">
        <v>20</v>
      </c>
      <c r="D75" s="4">
        <v>14</v>
      </c>
    </row>
    <row r="76" spans="1:4" x14ac:dyDescent="0.2">
      <c r="A76" s="4" t="s">
        <v>109</v>
      </c>
      <c r="B76" s="4" t="s">
        <v>110</v>
      </c>
      <c r="C76" s="4">
        <v>3.5</v>
      </c>
      <c r="D76" s="4">
        <v>5.3</v>
      </c>
    </row>
    <row r="77" spans="1:4" x14ac:dyDescent="0.2">
      <c r="A77" s="4" t="s">
        <v>112</v>
      </c>
      <c r="B77" s="4" t="s">
        <v>111</v>
      </c>
      <c r="C77" s="4">
        <v>1</v>
      </c>
      <c r="D77" s="4">
        <v>1</v>
      </c>
    </row>
    <row r="78" spans="1:4" x14ac:dyDescent="0.2">
      <c r="A78" s="4" t="s">
        <v>113</v>
      </c>
      <c r="B78" s="4" t="s">
        <v>116</v>
      </c>
      <c r="C78" s="4">
        <v>0</v>
      </c>
      <c r="D78" s="4">
        <v>0</v>
      </c>
    </row>
    <row r="79" spans="1:4" x14ac:dyDescent="0.2">
      <c r="A79" s="4" t="s">
        <v>114</v>
      </c>
      <c r="B79" s="4" t="s">
        <v>115</v>
      </c>
      <c r="C79" s="4">
        <v>178</v>
      </c>
      <c r="D79" s="4">
        <v>433</v>
      </c>
    </row>
    <row r="80" spans="1:4" x14ac:dyDescent="0.2">
      <c r="A80" s="4" t="s">
        <v>117</v>
      </c>
      <c r="B80" s="4" t="s">
        <v>118</v>
      </c>
      <c r="C80" s="4">
        <v>80</v>
      </c>
      <c r="D80" s="4">
        <v>177</v>
      </c>
    </row>
    <row r="81" spans="1:4" x14ac:dyDescent="0.2">
      <c r="A81" s="4" t="s">
        <v>121</v>
      </c>
      <c r="B81" s="4" t="s">
        <v>122</v>
      </c>
      <c r="C81" s="32" t="s">
        <v>85</v>
      </c>
      <c r="D81" s="4">
        <v>68.5</v>
      </c>
    </row>
    <row r="82" spans="1:4" x14ac:dyDescent="0.2">
      <c r="A82" s="4" t="s">
        <v>123</v>
      </c>
      <c r="B82" s="4" t="s">
        <v>124</v>
      </c>
      <c r="C82" s="4">
        <v>0</v>
      </c>
      <c r="D82" s="4">
        <v>0</v>
      </c>
    </row>
    <row r="83" spans="1:4" x14ac:dyDescent="0.2">
      <c r="A83" s="4" t="s">
        <v>125</v>
      </c>
      <c r="B83" s="4" t="s">
        <v>126</v>
      </c>
      <c r="C83" s="4">
        <v>0</v>
      </c>
      <c r="D83" s="4">
        <v>0</v>
      </c>
    </row>
    <row r="85" spans="1:4" ht="15" x14ac:dyDescent="0.25">
      <c r="A85" s="28" t="s">
        <v>127</v>
      </c>
      <c r="B85" s="28" t="s">
        <v>128</v>
      </c>
      <c r="C85" s="28">
        <v>2019</v>
      </c>
      <c r="D85" s="28">
        <v>2020</v>
      </c>
    </row>
    <row r="86" spans="1:4" x14ac:dyDescent="0.2">
      <c r="A86" s="3" t="s">
        <v>142</v>
      </c>
      <c r="B86" s="3" t="s">
        <v>129</v>
      </c>
    </row>
    <row r="87" spans="1:4" x14ac:dyDescent="0.2">
      <c r="A87" s="4" t="s">
        <v>130</v>
      </c>
      <c r="B87" s="4" t="s">
        <v>130</v>
      </c>
      <c r="C87" s="32" t="s">
        <v>85</v>
      </c>
      <c r="D87" s="32">
        <v>78.400000000000006</v>
      </c>
    </row>
    <row r="88" spans="1:4" x14ac:dyDescent="0.2">
      <c r="A88" s="4" t="s">
        <v>131</v>
      </c>
      <c r="B88" s="4" t="s">
        <v>131</v>
      </c>
      <c r="C88" s="32" t="s">
        <v>85</v>
      </c>
      <c r="D88" s="32">
        <v>74.400000000000006</v>
      </c>
    </row>
    <row r="89" spans="1:4" x14ac:dyDescent="0.2">
      <c r="A89" s="4" t="s">
        <v>132</v>
      </c>
      <c r="B89" s="4" t="s">
        <v>132</v>
      </c>
      <c r="C89" s="32" t="s">
        <v>85</v>
      </c>
      <c r="D89" s="32">
        <v>74.5</v>
      </c>
    </row>
    <row r="90" spans="1:4" x14ac:dyDescent="0.2">
      <c r="A90" s="4" t="s">
        <v>133</v>
      </c>
      <c r="B90" s="4" t="s">
        <v>133</v>
      </c>
      <c r="C90" s="32" t="s">
        <v>85</v>
      </c>
      <c r="D90" s="32">
        <v>55.7</v>
      </c>
    </row>
    <row r="91" spans="1:4" x14ac:dyDescent="0.2">
      <c r="A91" s="4" t="s">
        <v>134</v>
      </c>
      <c r="B91" s="4" t="s">
        <v>134</v>
      </c>
      <c r="C91" s="32" t="s">
        <v>85</v>
      </c>
      <c r="D91" s="32">
        <v>67.2</v>
      </c>
    </row>
    <row r="92" spans="1:4" x14ac:dyDescent="0.2">
      <c r="A92" s="4" t="s">
        <v>135</v>
      </c>
      <c r="B92" s="4" t="s">
        <v>135</v>
      </c>
      <c r="C92" s="32" t="s">
        <v>85</v>
      </c>
      <c r="D92" s="32" t="s">
        <v>85</v>
      </c>
    </row>
    <row r="93" spans="1:4" x14ac:dyDescent="0.2">
      <c r="A93" s="3" t="s">
        <v>141</v>
      </c>
      <c r="B93" s="3" t="s">
        <v>136</v>
      </c>
      <c r="C93" s="32"/>
      <c r="D93" s="32"/>
    </row>
    <row r="94" spans="1:4" x14ac:dyDescent="0.2">
      <c r="A94" s="4" t="s">
        <v>130</v>
      </c>
      <c r="B94" s="4" t="s">
        <v>130</v>
      </c>
      <c r="C94" s="32" t="s">
        <v>85</v>
      </c>
      <c r="D94" s="32">
        <v>84.8</v>
      </c>
    </row>
    <row r="95" spans="1:4" x14ac:dyDescent="0.2">
      <c r="A95" s="4" t="s">
        <v>131</v>
      </c>
      <c r="B95" s="4" t="s">
        <v>131</v>
      </c>
      <c r="C95" s="32" t="s">
        <v>85</v>
      </c>
      <c r="D95" s="32">
        <v>76.5</v>
      </c>
    </row>
    <row r="96" spans="1:4" x14ac:dyDescent="0.2">
      <c r="A96" s="4" t="s">
        <v>132</v>
      </c>
      <c r="B96" s="4" t="s">
        <v>132</v>
      </c>
      <c r="C96" s="32" t="s">
        <v>85</v>
      </c>
      <c r="D96" s="32">
        <v>84.4</v>
      </c>
    </row>
    <row r="97" spans="1:4" x14ac:dyDescent="0.2">
      <c r="A97" s="4" t="s">
        <v>133</v>
      </c>
      <c r="B97" s="4" t="s">
        <v>133</v>
      </c>
      <c r="C97" s="32" t="s">
        <v>85</v>
      </c>
      <c r="D97" s="32">
        <v>52.8</v>
      </c>
    </row>
    <row r="98" spans="1:4" x14ac:dyDescent="0.2">
      <c r="A98" s="4" t="s">
        <v>134</v>
      </c>
      <c r="B98" s="4" t="s">
        <v>134</v>
      </c>
      <c r="C98" s="32" t="s">
        <v>85</v>
      </c>
      <c r="D98" s="32">
        <v>74.900000000000006</v>
      </c>
    </row>
    <row r="99" spans="1:4" x14ac:dyDescent="0.2">
      <c r="A99" s="4" t="s">
        <v>135</v>
      </c>
      <c r="B99" s="4" t="s">
        <v>135</v>
      </c>
      <c r="C99" s="32" t="s">
        <v>85</v>
      </c>
      <c r="D99" s="32" t="s">
        <v>85</v>
      </c>
    </row>
    <row r="100" spans="1:4" x14ac:dyDescent="0.2">
      <c r="C100" s="32"/>
      <c r="D100" s="32"/>
    </row>
    <row r="101" spans="1:4" x14ac:dyDescent="0.2">
      <c r="A101" s="4" t="s">
        <v>137</v>
      </c>
      <c r="B101" s="4" t="s">
        <v>138</v>
      </c>
      <c r="C101" s="32">
        <v>1.6</v>
      </c>
      <c r="D101" s="32">
        <v>2</v>
      </c>
    </row>
    <row r="102" spans="1:4" x14ac:dyDescent="0.2">
      <c r="A102" s="4" t="s">
        <v>139</v>
      </c>
      <c r="B102" s="4" t="s">
        <v>140</v>
      </c>
      <c r="C102" s="32">
        <v>60</v>
      </c>
      <c r="D102" s="32">
        <v>77</v>
      </c>
    </row>
    <row r="104" spans="1:4" ht="15" x14ac:dyDescent="0.25">
      <c r="A104" s="28" t="s">
        <v>143</v>
      </c>
      <c r="B104" s="28" t="s">
        <v>144</v>
      </c>
      <c r="C104" s="28">
        <v>2019</v>
      </c>
      <c r="D104" s="28">
        <v>2020</v>
      </c>
    </row>
    <row r="105" spans="1:4" x14ac:dyDescent="0.2">
      <c r="A105" s="4" t="s">
        <v>146</v>
      </c>
      <c r="B105" s="4" t="s">
        <v>145</v>
      </c>
      <c r="C105" s="4">
        <v>100</v>
      </c>
      <c r="D105" s="4">
        <v>100</v>
      </c>
    </row>
    <row r="107" spans="1:4" ht="15" x14ac:dyDescent="0.25">
      <c r="A107" s="28" t="s">
        <v>164</v>
      </c>
      <c r="B107" s="28" t="s">
        <v>163</v>
      </c>
      <c r="C107" s="28">
        <v>2019</v>
      </c>
      <c r="D107" s="28">
        <v>2020</v>
      </c>
    </row>
    <row r="108" spans="1:4" x14ac:dyDescent="0.2">
      <c r="A108" s="4" t="s">
        <v>147</v>
      </c>
      <c r="B108" s="4" t="s">
        <v>155</v>
      </c>
      <c r="C108" s="4">
        <v>4863</v>
      </c>
      <c r="D108" s="4">
        <v>6992</v>
      </c>
    </row>
    <row r="109" spans="1:4" x14ac:dyDescent="0.2">
      <c r="A109" s="4" t="s">
        <v>148</v>
      </c>
      <c r="B109" s="4" t="s">
        <v>156</v>
      </c>
      <c r="C109" s="4">
        <v>365</v>
      </c>
      <c r="D109" s="4">
        <v>569</v>
      </c>
    </row>
    <row r="110" spans="1:4" x14ac:dyDescent="0.2">
      <c r="A110" s="4" t="s">
        <v>149</v>
      </c>
      <c r="B110" s="4" t="s">
        <v>157</v>
      </c>
      <c r="C110" s="4">
        <v>3205</v>
      </c>
      <c r="D110" s="4">
        <v>3769</v>
      </c>
    </row>
    <row r="111" spans="1:4" x14ac:dyDescent="0.2">
      <c r="A111" s="4" t="s">
        <v>150</v>
      </c>
      <c r="B111" s="4" t="s">
        <v>158</v>
      </c>
      <c r="C111" s="4">
        <v>259</v>
      </c>
      <c r="D111" s="4">
        <v>395</v>
      </c>
    </row>
    <row r="112" spans="1:4" x14ac:dyDescent="0.2">
      <c r="A112" s="4" t="s">
        <v>151</v>
      </c>
      <c r="B112" s="4" t="s">
        <v>159</v>
      </c>
      <c r="C112" s="4">
        <v>1443</v>
      </c>
      <c r="D112" s="4">
        <v>1892</v>
      </c>
    </row>
    <row r="113" spans="1:4" x14ac:dyDescent="0.2">
      <c r="A113" s="4" t="s">
        <v>152</v>
      </c>
      <c r="B113" s="4" t="s">
        <v>160</v>
      </c>
      <c r="C113" s="4">
        <v>884</v>
      </c>
      <c r="D113" s="4">
        <v>1897</v>
      </c>
    </row>
    <row r="114" spans="1:4" x14ac:dyDescent="0.2">
      <c r="A114" s="4" t="s">
        <v>153</v>
      </c>
      <c r="B114" s="4" t="s">
        <v>161</v>
      </c>
      <c r="C114" s="4">
        <v>21715</v>
      </c>
      <c r="D114" s="4">
        <v>17895</v>
      </c>
    </row>
    <row r="115" spans="1:4" x14ac:dyDescent="0.2">
      <c r="A115" s="4" t="s">
        <v>154</v>
      </c>
      <c r="B115" s="4" t="s">
        <v>162</v>
      </c>
      <c r="C115" s="4">
        <v>20418</v>
      </c>
      <c r="D115" s="4">
        <v>16728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 ESG 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Nilsson</dc:creator>
  <cp:lastModifiedBy>Juliane Albrecht</cp:lastModifiedBy>
  <dcterms:created xsi:type="dcterms:W3CDTF">2021-04-20T08:37:59Z</dcterms:created>
  <dcterms:modified xsi:type="dcterms:W3CDTF">2021-07-02T12:25:27Z</dcterms:modified>
</cp:coreProperties>
</file>