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Earnings\2018\4Q 2018\Financials\"/>
    </mc:Choice>
  </mc:AlternateContent>
  <bookViews>
    <workbookView xWindow="0" yWindow="0" windowWidth="20496" windowHeight="8340" tabRatio="937" activeTab="8"/>
  </bookViews>
  <sheets>
    <sheet name="Contents" sheetId="8" r:id="rId1"/>
    <sheet name="Statements of Operations" sheetId="9" r:id="rId2"/>
    <sheet name="Balance Sheets" sheetId="10" r:id="rId3"/>
    <sheet name="Statements of Cash Flows" sheetId="11" r:id="rId4"/>
    <sheet name="Working Capital" sheetId="12" r:id="rId5"/>
    <sheet name="Annual Dividends Issued" sheetId="13" r:id="rId6"/>
    <sheet name="Dividend Yield" sheetId="14" r:id="rId7"/>
    <sheet name="Dividend Payout Ratio" sheetId="7" r:id="rId8"/>
    <sheet name="Recurring Revenue" sheetId="6" r:id="rId9"/>
    <sheet name="EPS Reconciliation" sheetId="5" r:id="rId10"/>
    <sheet name="Operating Income Reconciliation" sheetId="4" r:id="rId11"/>
    <sheet name="Cash Flow Reconciliation" sheetId="3" r:id="rId12"/>
    <sheet name="Share Repurchases By Year" sheetId="2" r:id="rId13"/>
    <sheet name="Share Repurchases By Quarter" sheetId="1" r:id="rId14"/>
  </sheets>
  <externalReferences>
    <externalReference r:id="rId15"/>
  </externalReferences>
  <definedNames>
    <definedName name="D10K_HTM_TX24118_3" localSheetId="2">'Balance Sheets'!$A$1</definedName>
    <definedName name="D10K_HTM_TX24118_5" localSheetId="3">'Statements of Cash Flows'!$A$1</definedName>
    <definedName name="_xlnm.Print_Area" localSheetId="5">'Annual Dividends Issued'!$A$1:$D$28</definedName>
    <definedName name="_xlnm.Print_Area" localSheetId="2">'Balance Sheets'!$A$1:$G$57</definedName>
    <definedName name="_xlnm.Print_Area" localSheetId="11">'Cash Flow Reconciliation'!$A$1:$G$9</definedName>
    <definedName name="_xlnm.Print_Area" localSheetId="0">Contents!$A$1:$M$54</definedName>
    <definedName name="_xlnm.Print_Area" localSheetId="7">'Dividend Payout Ratio'!$A$1:$E$29</definedName>
    <definedName name="_xlnm.Print_Area" localSheetId="6">'Dividend Yield'!$A$1:$D$28</definedName>
    <definedName name="_xlnm.Print_Area" localSheetId="9">'EPS Reconciliation'!$A$1:$G$26</definedName>
    <definedName name="_xlnm.Print_Area" localSheetId="10">'Operating Income Reconciliation'!$A$1:$G$18</definedName>
    <definedName name="_xlnm.Print_Area" localSheetId="8">'Recurring Revenue'!$A$1:$F$47</definedName>
    <definedName name="_xlnm.Print_Area" localSheetId="13">'Share Repurchases By Quarter'!$A$1:$F$84</definedName>
    <definedName name="_xlnm.Print_Area" localSheetId="12">'Share Repurchases By Year'!$A$1:$F$30</definedName>
    <definedName name="_xlnm.Print_Area" localSheetId="3">'Statements of Cash Flows'!$A$1:$G$63</definedName>
    <definedName name="_xlnm.Print_Area" localSheetId="1">'Statements of Operations'!$A$1:$H$50</definedName>
    <definedName name="_xlnm.Print_Area" localSheetId="4">'Working Capital'!$A$1:$G$24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6" l="1"/>
  <c r="D22" i="6"/>
  <c r="C22" i="6"/>
  <c r="B22" i="6"/>
  <c r="G8" i="3" l="1"/>
  <c r="F8" i="3"/>
  <c r="E8" i="3"/>
  <c r="D8" i="3"/>
  <c r="C8" i="3"/>
  <c r="B8" i="3"/>
  <c r="G17" i="4"/>
  <c r="F17" i="4"/>
  <c r="E17" i="4"/>
  <c r="D17" i="4"/>
  <c r="G16" i="4"/>
  <c r="D16" i="4"/>
  <c r="G14" i="4"/>
  <c r="F14" i="4"/>
  <c r="E14" i="4"/>
  <c r="D14" i="4"/>
  <c r="C14" i="4"/>
  <c r="B14" i="4"/>
  <c r="G19" i="5"/>
  <c r="F19" i="5"/>
  <c r="E19" i="5"/>
  <c r="D19" i="5"/>
  <c r="C19" i="5"/>
  <c r="B19" i="5"/>
  <c r="F15" i="6"/>
  <c r="D15" i="6"/>
  <c r="C15" i="6"/>
  <c r="B15" i="6"/>
  <c r="E15" i="6"/>
  <c r="D8" i="6"/>
  <c r="C8" i="6"/>
  <c r="B8" i="6"/>
  <c r="E7" i="6"/>
  <c r="B21" i="12"/>
  <c r="C20" i="12"/>
  <c r="B20" i="12"/>
  <c r="C19" i="12"/>
  <c r="B19" i="12"/>
  <c r="B18" i="12"/>
  <c r="B17" i="12"/>
  <c r="B14" i="12"/>
  <c r="C12" i="12"/>
  <c r="B12" i="12"/>
  <c r="B11" i="12"/>
  <c r="B9" i="12"/>
  <c r="B8" i="12"/>
  <c r="C7" i="12"/>
  <c r="B7" i="12"/>
  <c r="C59" i="11"/>
  <c r="B59" i="11"/>
  <c r="C58" i="11"/>
  <c r="B58" i="11"/>
  <c r="G55" i="11"/>
  <c r="F55" i="11"/>
  <c r="E55" i="11"/>
  <c r="D55" i="11"/>
  <c r="C55" i="11"/>
  <c r="B55" i="11"/>
  <c r="C40" i="11"/>
  <c r="B40" i="11"/>
  <c r="G29" i="11"/>
  <c r="F29" i="11"/>
  <c r="E29" i="11"/>
  <c r="D29" i="11"/>
  <c r="C29" i="11"/>
  <c r="B29" i="11"/>
  <c r="C52" i="10"/>
  <c r="C51" i="10"/>
  <c r="B50" i="10"/>
  <c r="B51" i="10" s="1"/>
  <c r="B52" i="10" s="1"/>
  <c r="C49" i="10"/>
  <c r="B49" i="10"/>
  <c r="A41" i="10"/>
  <c r="C36" i="10"/>
  <c r="B36" i="10"/>
  <c r="C30" i="10"/>
  <c r="B30" i="10"/>
  <c r="C21" i="10"/>
  <c r="B21" i="10"/>
  <c r="C15" i="10"/>
  <c r="B15" i="10"/>
  <c r="C45" i="9"/>
  <c r="C43" i="9"/>
  <c r="C42" i="9"/>
  <c r="H39" i="9"/>
  <c r="G39" i="9"/>
  <c r="F39" i="9"/>
  <c r="E39" i="9"/>
  <c r="H38" i="9"/>
  <c r="G38" i="9"/>
  <c r="F38" i="9"/>
  <c r="E38" i="9"/>
  <c r="H35" i="9"/>
  <c r="G35" i="9"/>
  <c r="F35" i="9"/>
  <c r="E35" i="9"/>
  <c r="H32" i="9"/>
  <c r="G32" i="9"/>
  <c r="F32" i="9"/>
  <c r="E32" i="9"/>
  <c r="D30" i="9"/>
  <c r="D32" i="9" s="1"/>
  <c r="D35" i="9" s="1"/>
  <c r="C30" i="9"/>
  <c r="D29" i="9"/>
  <c r="H27" i="9"/>
  <c r="G27" i="9"/>
  <c r="F27" i="9"/>
  <c r="E27" i="9"/>
  <c r="D27" i="9"/>
  <c r="C27" i="9"/>
  <c r="H23" i="9"/>
  <c r="G23" i="9"/>
  <c r="F23" i="9"/>
  <c r="H22" i="9"/>
  <c r="G22" i="9"/>
  <c r="F22" i="9"/>
  <c r="H19" i="9"/>
  <c r="G19" i="9"/>
  <c r="F19" i="9"/>
  <c r="E19" i="9"/>
  <c r="D19" i="9"/>
  <c r="H17" i="9"/>
  <c r="G17" i="9"/>
  <c r="F17" i="9"/>
  <c r="E17" i="9"/>
  <c r="D17" i="9"/>
  <c r="C17" i="9"/>
  <c r="H11" i="9"/>
  <c r="G11" i="9"/>
  <c r="F11" i="9"/>
  <c r="H10" i="9"/>
  <c r="G10" i="9"/>
  <c r="F10" i="9"/>
  <c r="C8" i="9"/>
  <c r="C19" i="9" s="1"/>
  <c r="C29" i="9" s="1"/>
  <c r="C32" i="9" l="1"/>
  <c r="C35" i="9" s="1"/>
  <c r="C39" i="9" s="1"/>
  <c r="D38" i="9"/>
  <c r="D39" i="9"/>
  <c r="C38" i="9" l="1"/>
  <c r="F8" i="6"/>
  <c r="E6" i="6"/>
  <c r="E8" i="6" s="1"/>
</calcChain>
</file>

<file path=xl/sharedStrings.xml><?xml version="1.0" encoding="utf-8"?>
<sst xmlns="http://schemas.openxmlformats.org/spreadsheetml/2006/main" count="575" uniqueCount="308">
  <si>
    <t xml:space="preserve">MOODY’S CORPORATION </t>
  </si>
  <si>
    <t>SHARE REPURCHASES BY QUARTER (UNAUDITED)</t>
  </si>
  <si>
    <t>(Amounts in millions, except per share data)</t>
  </si>
  <si>
    <r>
      <t xml:space="preserve">Period
</t>
    </r>
    <r>
      <rPr>
        <vertAlign val="superscript"/>
        <sz val="10"/>
        <color indexed="56"/>
        <rFont val="Times New Roman"/>
        <family val="1"/>
      </rPr>
      <t>.</t>
    </r>
  </si>
  <si>
    <r>
      <t xml:space="preserve">Number of Shares Purchased </t>
    </r>
    <r>
      <rPr>
        <b/>
        <vertAlign val="superscript"/>
        <sz val="10"/>
        <color indexed="9"/>
        <rFont val="Times New Roman"/>
        <family val="1"/>
      </rPr>
      <t>(a)</t>
    </r>
  </si>
  <si>
    <r>
      <t xml:space="preserve">Average Price Paid Per Share </t>
    </r>
    <r>
      <rPr>
        <b/>
        <vertAlign val="superscript"/>
        <sz val="10"/>
        <color indexed="9"/>
        <rFont val="Times New Roman"/>
        <family val="1"/>
      </rPr>
      <t>(b)</t>
    </r>
  </si>
  <si>
    <r>
      <t>Aggregate 
Cost</t>
    </r>
    <r>
      <rPr>
        <vertAlign val="superscript"/>
        <sz val="10"/>
        <color indexed="56"/>
        <rFont val="Times New Roman"/>
        <family val="1"/>
      </rPr>
      <t>.</t>
    </r>
  </si>
  <si>
    <t>Outstanding
 Shares</t>
  </si>
  <si>
    <t>Diluted Weighted Average Shares Outstanding</t>
  </si>
  <si>
    <t>4Q16</t>
  </si>
  <si>
    <t>3Q16</t>
  </si>
  <si>
    <t>2Q16</t>
  </si>
  <si>
    <t>1Q16</t>
  </si>
  <si>
    <t>4Q15</t>
  </si>
  <si>
    <t>3Q15</t>
  </si>
  <si>
    <t>2Q15</t>
  </si>
  <si>
    <t>1Q15</t>
  </si>
  <si>
    <t>4Q14</t>
  </si>
  <si>
    <t>3Q14</t>
  </si>
  <si>
    <t>2Q14</t>
  </si>
  <si>
    <t>1Q14</t>
  </si>
  <si>
    <t>4Q13</t>
  </si>
  <si>
    <t>3Q13</t>
  </si>
  <si>
    <t>2Q13</t>
  </si>
  <si>
    <t>1Q13</t>
  </si>
  <si>
    <t>4Q12</t>
  </si>
  <si>
    <t>3Q12</t>
  </si>
  <si>
    <t>2Q12</t>
  </si>
  <si>
    <t>1Q12</t>
  </si>
  <si>
    <t>4Q11</t>
  </si>
  <si>
    <t>3Q11</t>
  </si>
  <si>
    <t>2Q11</t>
  </si>
  <si>
    <t>1Q11</t>
  </si>
  <si>
    <t>4Q10</t>
  </si>
  <si>
    <t>3Q10</t>
  </si>
  <si>
    <t>2Q10</t>
  </si>
  <si>
    <t>1Q10</t>
  </si>
  <si>
    <t>4Q09</t>
  </si>
  <si>
    <t>3Q09</t>
  </si>
  <si>
    <t>2Q09</t>
  </si>
  <si>
    <t>1Q09</t>
  </si>
  <si>
    <t>4Q08</t>
  </si>
  <si>
    <t>3Q08</t>
  </si>
  <si>
    <t>2Q08</t>
  </si>
  <si>
    <t>1Q08</t>
  </si>
  <si>
    <t>4Q07</t>
  </si>
  <si>
    <t>3Q07</t>
  </si>
  <si>
    <t>2Q07</t>
  </si>
  <si>
    <t>1Q07</t>
  </si>
  <si>
    <t>4Q06</t>
  </si>
  <si>
    <t>3Q06</t>
  </si>
  <si>
    <t>2Q06</t>
  </si>
  <si>
    <t>1Q06</t>
  </si>
  <si>
    <t>4Q05</t>
  </si>
  <si>
    <t>3Q05</t>
  </si>
  <si>
    <t>2Q05</t>
  </si>
  <si>
    <t>1Q05</t>
  </si>
  <si>
    <t>4Q04</t>
  </si>
  <si>
    <t>3Q04</t>
  </si>
  <si>
    <t>2Q04</t>
  </si>
  <si>
    <t>1Q04</t>
  </si>
  <si>
    <t>4Q03</t>
  </si>
  <si>
    <t>3Q03</t>
  </si>
  <si>
    <t>2Q03</t>
  </si>
  <si>
    <t>1Q03</t>
  </si>
  <si>
    <t>4Q02</t>
  </si>
  <si>
    <t>3Q02</t>
  </si>
  <si>
    <t>2Q02</t>
  </si>
  <si>
    <t>1Q02</t>
  </si>
  <si>
    <t>4Q01</t>
  </si>
  <si>
    <t>3Q01</t>
  </si>
  <si>
    <t>2Q01</t>
  </si>
  <si>
    <t>1Q01</t>
  </si>
  <si>
    <r>
      <t xml:space="preserve">    4Q00 </t>
    </r>
    <r>
      <rPr>
        <vertAlign val="superscript"/>
        <sz val="10"/>
        <rFont val="Times New Roman"/>
        <family val="1"/>
      </rPr>
      <t>(c)</t>
    </r>
  </si>
  <si>
    <t>2000-2005 data adjusted for May 2005 2-for-1 stock split</t>
  </si>
  <si>
    <t>(a) Represents number of shares purchased as part of publicly announced program and does not include those shares surrendered to the Company to satisfy tax withholding obligations or otherwise</t>
  </si>
  <si>
    <t>(b) Average price paid per share is calculated from the aggregate cost and number of shares purchased</t>
  </si>
  <si>
    <t>(c) Moody's Corporation operated as part of The Dun &amp; Bradstreet Corporation until September 30, 2000; the 4Q00 share repurchases represents
      the period from October 3, 2000 (the start of regular trading of Moody's Corporation common stock) through December 31, 2000</t>
  </si>
  <si>
    <t>SHARE REPURCHASES BY YEAR (UNAUDITED)</t>
  </si>
  <si>
    <r>
      <t xml:space="preserve">Period
</t>
    </r>
    <r>
      <rPr>
        <b/>
        <vertAlign val="superscript"/>
        <sz val="10"/>
        <color indexed="56"/>
        <rFont val="Times New Roman"/>
        <family val="1"/>
      </rPr>
      <t>.</t>
    </r>
  </si>
  <si>
    <r>
      <t>Aggregate
Cost</t>
    </r>
    <r>
      <rPr>
        <b/>
        <vertAlign val="superscript"/>
        <sz val="10"/>
        <color indexed="56"/>
        <rFont val="Times New Roman"/>
        <family val="1"/>
      </rPr>
      <t>.</t>
    </r>
  </si>
  <si>
    <r>
      <t xml:space="preserve">    2000</t>
    </r>
    <r>
      <rPr>
        <vertAlign val="superscript"/>
        <sz val="10"/>
        <rFont val="Times New Roman"/>
        <family val="1"/>
      </rPr>
      <t xml:space="preserve"> (c)</t>
    </r>
  </si>
  <si>
    <t>(c) Moody's Corporation operated as part of The Dun &amp; Bradstreet Corporation until September 30, 2000; the 2000 share repurchases represents
      the period from October 3, 2000 (the start of regular trading of Moody's Corporation common stock) through December 31, 2000</t>
  </si>
  <si>
    <t>RECONCILIATION OF NET CASH FLOW FROM OPERATING ACTIVITIES TO FREE CASH FLOW (UNAUDITED)</t>
  </si>
  <si>
    <t>($ millions)</t>
  </si>
  <si>
    <t>Net cash provided by operating activities</t>
  </si>
  <si>
    <t xml:space="preserve">  Capital additions</t>
  </si>
  <si>
    <t>Free cash flow</t>
  </si>
  <si>
    <t>RECONCILIATION OF OPERATING INCOME AND OPERATING MARGIN 
TO ADJUSTED OPERATING INCOME AND ADJUSTED OPERATING MARGIN (UNAUDITED)</t>
  </si>
  <si>
    <t>Operating income</t>
  </si>
  <si>
    <t>Adjustments:</t>
  </si>
  <si>
    <t xml:space="preserve">  Restructuring</t>
  </si>
  <si>
    <t xml:space="preserve">  Depreciation and amortization</t>
  </si>
  <si>
    <t xml:space="preserve">  Settlement Charge</t>
  </si>
  <si>
    <t xml:space="preserve">  Goodwill impairment charge</t>
  </si>
  <si>
    <t>-</t>
  </si>
  <si>
    <t>Adjusted Operating Income</t>
  </si>
  <si>
    <t>Operating Margin</t>
  </si>
  <si>
    <t>Adjusted Operating Margin</t>
  </si>
  <si>
    <t>RECONCILIATION OF PROFORMA DILUTED EARNINGS PER SHARE MEASURES TO GAAP (UNAUDITED)</t>
  </si>
  <si>
    <t>GAAP diluted EPS as reported</t>
  </si>
  <si>
    <r>
      <t>Non-GAAP adjustments</t>
    </r>
    <r>
      <rPr>
        <vertAlign val="superscript"/>
        <sz val="8"/>
        <rFont val="Times New Roman"/>
        <family val="1"/>
      </rPr>
      <t xml:space="preserve"> (a)</t>
    </r>
    <r>
      <rPr>
        <sz val="8"/>
        <rFont val="Times New Roman"/>
        <family val="1"/>
      </rPr>
      <t>:</t>
    </r>
  </si>
  <si>
    <t>ICRA Gain</t>
  </si>
  <si>
    <t>Non-GAAP diluted EPS</t>
  </si>
  <si>
    <t>Shares used in diluted EPS calculation (in millions)</t>
  </si>
  <si>
    <t>(a) Non-GAAP EPS adjustments may differ from figures disclosed in earnings releases due to rounding</t>
  </si>
  <si>
    <t>RECURRING REVENUE (UNAUDITED)</t>
  </si>
  <si>
    <t>2016 Recurring Revenue</t>
  </si>
  <si>
    <t>FY16</t>
  </si>
  <si>
    <t>Moody's Investors Service</t>
  </si>
  <si>
    <t>Moody's Analytics</t>
  </si>
  <si>
    <t>Moody's Corporation</t>
  </si>
  <si>
    <t>2015 Recurring Revenue</t>
  </si>
  <si>
    <t>FY15</t>
  </si>
  <si>
    <t>2014 Recurring Revenue</t>
  </si>
  <si>
    <t>FY14</t>
  </si>
  <si>
    <t>2013 Recurring Revenue</t>
  </si>
  <si>
    <t>FY13</t>
  </si>
  <si>
    <t>Moody's Investors Service relationship revenue represents the recurring monitoring of a rated debt obligation and/or entities that issue such obligations, as well as revenue from programs such as commercial paper, medium-term notes and shelf registrations</t>
  </si>
  <si>
    <t>Moody's Analytics relationship revenue represents subscription-based revenues and software maintenance revenue</t>
  </si>
  <si>
    <t>Certain historical data has been reclassified to conform with current-period information</t>
  </si>
  <si>
    <t>4Q17</t>
  </si>
  <si>
    <t>3Q17</t>
  </si>
  <si>
    <t>2Q17</t>
  </si>
  <si>
    <t>1Q17</t>
  </si>
  <si>
    <t xml:space="preserve"> Acquisition-Related Expenses</t>
  </si>
  <si>
    <t>CCXI Gain</t>
  </si>
  <si>
    <t>Acquisition-Related Expenses</t>
  </si>
  <si>
    <t>Purchase Price Hedge Gain</t>
  </si>
  <si>
    <t>FY17</t>
  </si>
  <si>
    <t>DIVIDEND PAYOUT RATIO (UNAUDITED)</t>
  </si>
  <si>
    <t>($ millions, except per share data)</t>
  </si>
  <si>
    <t>Year</t>
  </si>
  <si>
    <t>Annual Dividend Paid Per Share to MCO Shareholders</t>
  </si>
  <si>
    <t>Dividends Paid to MCO Shareholders</t>
  </si>
  <si>
    <t>Net Income Attributable to MCO (GAAP)</t>
  </si>
  <si>
    <t>Dividend Payout Ratio</t>
  </si>
  <si>
    <t xml:space="preserve">  2000*</t>
  </si>
  <si>
    <t>Certain prior-year amounts have been reclassified to conform to current-year presentation</t>
  </si>
  <si>
    <t>* Moody's Corporation operated as part of The Dun &amp; Bradstreet Corporation until September 30, 2000; the 2000 annual dividend
   represents the period from October 3, 2000 (the start of regular trading of Moody's Corporation common stock) through December 31, 2000</t>
  </si>
  <si>
    <t>2017 Recurring Revenue</t>
  </si>
  <si>
    <t>Selected Financial Information</t>
  </si>
  <si>
    <t xml:space="preserve">Page </t>
  </si>
  <si>
    <t>Consolidated Statements of Operations…………………………………………………………...…………………………………………………………</t>
  </si>
  <si>
    <t>Condensed Consolidated Balance Sheets……………………………………………………………………………………………………..</t>
  </si>
  <si>
    <t>Consolidated Statements of Cash Flows…………………………………………………………...…………………………………………………………</t>
  </si>
  <si>
    <t>Working Capital……..…………………………………………………………………………………………………………..…..</t>
  </si>
  <si>
    <t>Annual Dividends Issued………….………………………………………………………………………………………………</t>
  </si>
  <si>
    <t>Dividend Yield………...………….……………………………………………………………………………………………….</t>
  </si>
  <si>
    <t>Dividend Payout Ratio………...………….…………………………………………………………………………………..…..</t>
  </si>
  <si>
    <t>Share Repurchases By Quarter.……...………….………………………………………………………………………………..</t>
  </si>
  <si>
    <t>Share Repurchases By Year.……...………….………………………………………………………………………………..</t>
  </si>
  <si>
    <t>Reconciliation of Net Cash Flow from Operating Activities to Free Cash Flow…………......………….………………………………………………………………………………..</t>
  </si>
  <si>
    <t>Reconciliation of Operating Income and Operating Margin to Adjusted Operating Income and Adjusted Operating Margin…………......………….………………………………………………………………………………..</t>
  </si>
  <si>
    <t>Reconciliation of Proforma Earnings per Share Measures to GAAP…………......………….………………………………………………………………………………..</t>
  </si>
  <si>
    <t>Recurring Revenue…………......………….………………………………………………………………………………..</t>
  </si>
  <si>
    <t>MOODY'S CORPORATION</t>
  </si>
  <si>
    <t>CONSOLIDATED STATEMENTS OF OPERATIONS</t>
  </si>
  <si>
    <t>Year Ended December 31,</t>
  </si>
  <si>
    <t xml:space="preserve">   </t>
  </si>
  <si>
    <t xml:space="preserve">Revenue </t>
  </si>
  <si>
    <t>Expenses</t>
  </si>
  <si>
    <t>Operating</t>
  </si>
  <si>
    <t>Selling, general and administrative</t>
  </si>
  <si>
    <t>Goodwill impairment charge</t>
  </si>
  <si>
    <t xml:space="preserve">—   </t>
  </si>
  <si>
    <t>Restructuring</t>
  </si>
  <si>
    <t xml:space="preserve">Depreciation and amortization </t>
  </si>
  <si>
    <t>Settlement Charge</t>
  </si>
  <si>
    <t>Total expenses</t>
  </si>
  <si>
    <t>  </t>
  </si>
  <si>
    <t xml:space="preserve">Operating income </t>
  </si>
  <si>
    <t>Non-operating income (expense)</t>
  </si>
  <si>
    <t>Interest expense, net</t>
  </si>
  <si>
    <t>Other non-operating (expense) income, net</t>
  </si>
  <si>
    <t>Total non-operating (expense) income, net</t>
  </si>
  <si>
    <t xml:space="preserve">Income before provision for income taxes </t>
  </si>
  <si>
    <t>Provision for income taxes</t>
  </si>
  <si>
    <t xml:space="preserve">Net income </t>
  </si>
  <si>
    <t>Less: Net income attributable to noncontrolling interests</t>
  </si>
  <si>
    <t>Net income attributable to Moody's</t>
  </si>
  <si>
    <t xml:space="preserve">Earnings per share </t>
  </si>
  <si>
    <t xml:space="preserve">Basic </t>
  </si>
  <si>
    <t xml:space="preserve">Diluted </t>
  </si>
  <si>
    <t xml:space="preserve">Weighted average shares outstanding </t>
  </si>
  <si>
    <t xml:space="preserve">Dividends declared per share </t>
  </si>
  <si>
    <t>The related footnotes in the Form 10-Ks are an integral part of the above consolidated financial statements</t>
  </si>
  <si>
    <t xml:space="preserve">CONDENSED CONSOLIDATED BALANCE SHEETS </t>
  </si>
  <si>
    <t xml:space="preserve">  </t>
  </si>
  <si>
    <t xml:space="preserve">Year Ended December 31, </t>
  </si>
  <si>
    <t xml:space="preserve">Assets </t>
  </si>
  <si>
    <t xml:space="preserve">Current assets: </t>
  </si>
  <si>
    <t xml:space="preserve">Cash and cash equivalents </t>
  </si>
  <si>
    <t xml:space="preserve">Short-term investments </t>
  </si>
  <si>
    <t>Deferred tax assets, net</t>
  </si>
  <si>
    <t xml:space="preserve">Other current assets </t>
  </si>
  <si>
    <t xml:space="preserve">Total current assets </t>
  </si>
  <si>
    <t xml:space="preserve">Property and equipment, net </t>
  </si>
  <si>
    <t xml:space="preserve">Goodwill </t>
  </si>
  <si>
    <t xml:space="preserve">Intangible assets, net </t>
  </si>
  <si>
    <t xml:space="preserve">Other assets </t>
  </si>
  <si>
    <t xml:space="preserve">Total assets </t>
  </si>
  <si>
    <t xml:space="preserve">Liabilities, redeemable noncontrolling interest and shareholders’ equity </t>
  </si>
  <si>
    <t xml:space="preserve">Current liabilities: </t>
  </si>
  <si>
    <t xml:space="preserve">Accounts payable and accrued liabilities </t>
  </si>
  <si>
    <t>Deferred tax liabilites, net</t>
  </si>
  <si>
    <t>Commercial paper</t>
  </si>
  <si>
    <t>Current portion of long-term debt</t>
  </si>
  <si>
    <t xml:space="preserve">Deferred revenue </t>
  </si>
  <si>
    <t xml:space="preserve">Total current liabilities </t>
  </si>
  <si>
    <t xml:space="preserve">Non-current portion of deferred revenue </t>
  </si>
  <si>
    <t>Long-term debt</t>
  </si>
  <si>
    <t>Unrecognized tax benefits</t>
  </si>
  <si>
    <t xml:space="preserve">Other liabilities </t>
  </si>
  <si>
    <t xml:space="preserve">Total liabilities </t>
  </si>
  <si>
    <t>Contingencies</t>
  </si>
  <si>
    <t>Redeemable noncontrolling interest</t>
  </si>
  <si>
    <t>Preferred stock, par value $.01 per share; 10,000,000 shares
    authorized; no shares issued and outstanding</t>
  </si>
  <si>
    <t xml:space="preserve">Series common stock, par value $.01 per share; 10,000,000
    shares authorized; no shares issued and outstanding </t>
  </si>
  <si>
    <t xml:space="preserve">Capital surplus </t>
  </si>
  <si>
    <t xml:space="preserve">Retained earnings </t>
  </si>
  <si>
    <t>Accumulated other comprehensive loss</t>
  </si>
  <si>
    <t>Noncontrolling interests</t>
  </si>
  <si>
    <t xml:space="preserve">Total liabilities, redeemable noncontrolling interest and shareholders’ equity </t>
  </si>
  <si>
    <t xml:space="preserve">CONSOLIDATED STATEMENTS OF CASH FLOWS </t>
  </si>
  <si>
    <t xml:space="preserve">($ millions) </t>
  </si>
  <si>
    <t xml:space="preserve">Cash flows from operating activities </t>
  </si>
  <si>
    <t xml:space="preserve">Reconciliation of net income to net cash provided by operating activities: </t>
  </si>
  <si>
    <t xml:space="preserve">Stock-based compensation expense </t>
  </si>
  <si>
    <t>FX gain relating to liquidation and sale of subsidiaries</t>
  </si>
  <si>
    <t xml:space="preserve">Deferred income taxes </t>
  </si>
  <si>
    <t xml:space="preserve">Legacy tax </t>
  </si>
  <si>
    <t xml:space="preserve">Changes in assets and liabilities: </t>
  </si>
  <si>
    <t xml:space="preserve">Accounts receivable </t>
  </si>
  <si>
    <t>Other assets</t>
  </si>
  <si>
    <t>Restructuring liability</t>
  </si>
  <si>
    <t xml:space="preserve">Net cash provided by operating activities </t>
  </si>
  <si>
    <t xml:space="preserve">Cash flows from investing activities </t>
  </si>
  <si>
    <t xml:space="preserve">Capital additions </t>
  </si>
  <si>
    <t>Purchases of short-term investments</t>
  </si>
  <si>
    <t>Sales and maturities of short-term investments</t>
  </si>
  <si>
    <t>Receipts from Purchase Price Hedge</t>
  </si>
  <si>
    <t xml:space="preserve">Cash paid for acquisitions and investment in affiliates, net of cash acquired </t>
  </si>
  <si>
    <t>Payments for settlements of net investment hedges</t>
  </si>
  <si>
    <t>Cash received upon disposal of a subsidiary, net of cash transferred to purchaser</t>
  </si>
  <si>
    <t xml:space="preserve">Net cash (used in) provided by investing activities </t>
  </si>
  <si>
    <t xml:space="preserve">Cash flows from financing activities </t>
  </si>
  <si>
    <t>Issuance of notes</t>
  </si>
  <si>
    <t>Repayment of notes</t>
  </si>
  <si>
    <t>Issuance of commercial paper</t>
  </si>
  <si>
    <t>Repayment of commercial paper</t>
  </si>
  <si>
    <t>Proceeds from stock-based compensation awards</t>
  </si>
  <si>
    <t>Repurchase of shares related to stock-based compensation awards</t>
  </si>
  <si>
    <t xml:space="preserve">Cost of treasury shares repurchased </t>
  </si>
  <si>
    <t>Payment of dividends</t>
  </si>
  <si>
    <t>Payment of dividends to noncontrolling interests</t>
  </si>
  <si>
    <t>Payment for noncontrolling interest</t>
  </si>
  <si>
    <t>Contingent consideration paid</t>
  </si>
  <si>
    <t xml:space="preserve">Debt issuance costs and related fees </t>
  </si>
  <si>
    <t xml:space="preserve">Effect of exchange rate changes on cash and cash equivalents </t>
  </si>
  <si>
    <t xml:space="preserve">Increase (decrease) in cash and cash equivalents </t>
  </si>
  <si>
    <t xml:space="preserve">Cash and cash equivalents, beginning of the period </t>
  </si>
  <si>
    <t xml:space="preserve">Cash and cash equivalents, end of the period </t>
  </si>
  <si>
    <t>WORKING CAPITAL (UNAUDITED)</t>
  </si>
  <si>
    <t>Current assets</t>
  </si>
  <si>
    <t>Cash and cash equivalents</t>
  </si>
  <si>
    <t>Short-term investments</t>
  </si>
  <si>
    <t>Accounts receivable</t>
  </si>
  <si>
    <t>Total current assets</t>
  </si>
  <si>
    <t>Current liabilities</t>
  </si>
  <si>
    <t>Accounts payable and accrued liabilities</t>
  </si>
  <si>
    <t>Commercial Paper</t>
  </si>
  <si>
    <t>Deferred revenue</t>
  </si>
  <si>
    <t>Total current liabilities</t>
  </si>
  <si>
    <t>Net working capital</t>
  </si>
  <si>
    <t>ANNUAL DIVIDENDS ISSUED (UNAUDITED)</t>
  </si>
  <si>
    <t>Date Paid</t>
  </si>
  <si>
    <t>Annual Dividend Paid  Per Share to MCO Shareholders</t>
  </si>
  <si>
    <t>Dividends Paid to MCO Shareholders
 (in millions)</t>
  </si>
  <si>
    <t>Registered Shareholders*</t>
  </si>
  <si>
    <t xml:space="preserve">    2000**</t>
  </si>
  <si>
    <t>* As of January 31 of the following year</t>
  </si>
  <si>
    <t>** Moody's Corporation operated as part of The Dun &amp; Bradstreet Corporation until September 30, 2000; the 2000
     annual dividend represents the period from October 3, 2000 (the start of regular trading of Moody's Corporation
     common stock) through December 31, 2000</t>
  </si>
  <si>
    <t>DIVIDEND YIELD (UNAUDITED)</t>
  </si>
  <si>
    <t>Average Annual Stock Price*</t>
  </si>
  <si>
    <t>Dividend Yield</t>
  </si>
  <si>
    <t xml:space="preserve"> </t>
  </si>
  <si>
    <t>Common stock, par value $.01 per share; 1,000,000,000 
    shares authorized; 342,902,272 shares issued at 
    December 31, 2018, 2017, 2016, 2015, 2014, and 2013 respectively</t>
  </si>
  <si>
    <t>Accounts receivable, net of allowances of $43.5 in 2018, $36.6 in 2017, $25.7 in 2016, $27.5 in 2015, $29.4 million in 2014, $28.9 in 2013</t>
  </si>
  <si>
    <t>Uncertain tax positions/(Unrecognized tax benefits) and other noncurrent tax liabilities</t>
  </si>
  <si>
    <t>Receipts from settlements of net investment hedges</t>
  </si>
  <si>
    <t>* Calculated as average of daily closing share price - source: finance.yahoo.com</t>
  </si>
  <si>
    <t>2018 Recurring Revenue</t>
  </si>
  <si>
    <t>1Q18</t>
  </si>
  <si>
    <t>2Q18</t>
  </si>
  <si>
    <t>3Q18</t>
  </si>
  <si>
    <t>4Q18</t>
  </si>
  <si>
    <t>FY18</t>
  </si>
  <si>
    <t>Net Acquisition-Related Intangible Amortization</t>
  </si>
  <si>
    <t>Increase to non-U.S. UTPs</t>
  </si>
  <si>
    <t xml:space="preserve">Treasury stock, at cost; 151,598,695, 151,932,157, 152,208,231, 146,826,744, 138,539,128, and 128,941,621 shares of common stock at December 31, 2018, 2017, 2016, 2015, 2014, and 2013 respectively </t>
  </si>
  <si>
    <t xml:space="preserve">Net cash (used in) provided by financing activities </t>
  </si>
  <si>
    <t>Legacy tax items</t>
  </si>
  <si>
    <t>Net Impact of U.S. tax reform</t>
  </si>
  <si>
    <t>Net impact of U.S. tax reform/Belgium statutory tax rate change on deferred taxes</t>
  </si>
  <si>
    <t>Total Moody's shareholders' equity (deficit)</t>
  </si>
  <si>
    <t>Total shareholders' equity (deficit)</t>
  </si>
  <si>
    <t>FX gain on liquidation of a subsidiary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</si>
</sst>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_(* #,##0.000_);_(* \(#,##0.000\);_(* &quot;-&quot;??_);_(@_)"/>
    <numFmt numFmtId="165" formatCode="_(&quot;$&quot;* #,##0.0_);_(&quot;$&quot;* \(#,##0.0\);_(&quot;$&quot;* &quot;-&quot;??_);_(@_)"/>
    <numFmt numFmtId="166" formatCode="_(* #,##0.0_);_(* \(#,##0.0\);_(* &quot;-&quot;??_);_(@_)"/>
    <numFmt numFmtId="167" formatCode="0.0%"/>
    <numFmt numFmtId="168" formatCode="_(&quot;$&quot;* #,##0_);_(&quot;$&quot;* \(#,##0\);_(&quot;$&quot;* &quot;-&quot;??_);_(@_)"/>
    <numFmt numFmtId="169" formatCode="_(&quot;$&quot;* #,##0.0000_);_(&quot;$&quot;* \(#,##0.0000\);_(&quot;$&quot;* &quot;-&quot;??_);_(@_)"/>
    <numFmt numFmtId="170" formatCode="&quot;$&quot;#,##0.0"/>
    <numFmt numFmtId="171" formatCode="#,##0.0"/>
    <numFmt numFmtId="172" formatCode="_(* #,##0_);_(* \(#,##0\);_(* &quot;-&quot;??_);_(@_)"/>
    <numFmt numFmtId="173" formatCode="#,##0.0_);\(#,##0.0\)"/>
    <numFmt numFmtId="174" formatCode="_(&quot;$&quot;* #,##0.0_);_(&quot;$&quot;* \(#,##0.0\);_(&quot;$&quot;* &quot;-&quot;?_);_(@_)"/>
  </numFmts>
  <fonts count="31" x14ac:knownFonts="1">
    <font>
      <sz val="10"/>
      <name val="Arial"/>
    </font>
    <font>
      <b/>
      <u/>
      <sz val="10"/>
      <name val="Times New Roman"/>
      <family val="1"/>
    </font>
    <font>
      <sz val="10"/>
      <name val="Times New Roman"/>
      <family val="1"/>
    </font>
    <font>
      <b/>
      <sz val="9"/>
      <name val="Times New Roman"/>
      <family val="1"/>
    </font>
    <font>
      <sz val="10"/>
      <name val="Arial"/>
      <family val="2"/>
    </font>
    <font>
      <sz val="7.5"/>
      <name val="Times New Roman"/>
      <family val="1"/>
    </font>
    <font>
      <b/>
      <sz val="10"/>
      <color indexed="9"/>
      <name val="Times New Roman"/>
      <family val="1"/>
    </font>
    <font>
      <vertAlign val="superscript"/>
      <sz val="10"/>
      <color indexed="56"/>
      <name val="Times New Roman"/>
      <family val="1"/>
    </font>
    <font>
      <b/>
      <vertAlign val="superscript"/>
      <sz val="10"/>
      <color indexed="9"/>
      <name val="Times New Roman"/>
      <family val="1"/>
    </font>
    <font>
      <b/>
      <sz val="10"/>
      <name val="Times New Roman"/>
      <family val="1"/>
    </font>
    <font>
      <vertAlign val="superscript"/>
      <sz val="10"/>
      <name val="Times New Roman"/>
      <family val="1"/>
    </font>
    <font>
      <sz val="8"/>
      <name val="Times New Roman"/>
      <family val="1"/>
    </font>
    <font>
      <sz val="8"/>
      <color indexed="18"/>
      <name val="Times New Roman"/>
      <family val="1"/>
    </font>
    <font>
      <i/>
      <sz val="10"/>
      <color indexed="10"/>
      <name val="Times New Roman"/>
      <family val="1"/>
    </font>
    <font>
      <b/>
      <vertAlign val="superscript"/>
      <sz val="10"/>
      <color indexed="56"/>
      <name val="Times New Roman"/>
      <family val="1"/>
    </font>
    <font>
      <b/>
      <sz val="8"/>
      <name val="Times New Roman"/>
      <family val="1"/>
    </font>
    <font>
      <vertAlign val="superscript"/>
      <sz val="8"/>
      <name val="Times New Roman"/>
      <family val="1"/>
    </font>
    <font>
      <i/>
      <sz val="8"/>
      <name val="Times New Roman"/>
      <family val="1"/>
    </font>
    <font>
      <b/>
      <sz val="12"/>
      <color indexed="14"/>
      <name val="Times New Roman"/>
      <family val="1"/>
    </font>
    <font>
      <b/>
      <sz val="14"/>
      <name val="Times New Roman"/>
      <family val="1"/>
    </font>
    <font>
      <sz val="12"/>
      <name val="Times New Roman"/>
      <family val="1"/>
    </font>
    <font>
      <b/>
      <sz val="7.5"/>
      <name val="Times New Roman"/>
      <family val="1"/>
    </font>
    <font>
      <sz val="7.5"/>
      <name val="Arial"/>
      <family val="2"/>
    </font>
    <font>
      <b/>
      <sz val="7.5"/>
      <name val="Arial"/>
      <family val="2"/>
    </font>
    <font>
      <b/>
      <sz val="1"/>
      <name val="Arial"/>
      <family val="2"/>
    </font>
    <font>
      <sz val="1"/>
      <name val="Arial"/>
      <family val="2"/>
    </font>
    <font>
      <b/>
      <sz val="10"/>
      <name val="Arial"/>
      <family val="2"/>
    </font>
    <font>
      <sz val="9"/>
      <name val="Arial"/>
      <family val="2"/>
    </font>
    <font>
      <sz val="10"/>
      <color rgb="FFFF0000"/>
      <name val="Arial"/>
      <family val="2"/>
    </font>
    <font>
      <sz val="10"/>
      <color indexed="9"/>
      <name val="Times New Roman"/>
      <family val="1"/>
    </font>
    <font>
      <sz val="10"/>
      <name val="Arial"/>
      <family val="2"/>
    </font>
  </fonts>
  <fills count="4">
    <fill>
      <patternFill patternType="none"/>
    </fill>
    <fill>
      <patternFill patternType="gray125"/>
    </fill>
    <fill>
      <patternFill patternType="solid">
        <fgColor indexed="56"/>
        <bgColor indexed="64"/>
      </patternFill>
    </fill>
    <fill>
      <patternFill patternType="solid">
        <fgColor theme="0"/>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top style="medium">
        <color indexed="8"/>
      </top>
      <bottom style="medium">
        <color indexed="8"/>
      </bottom>
      <diagonal/>
    </border>
    <border>
      <left/>
      <right/>
      <top style="medium">
        <color indexed="8"/>
      </top>
      <bottom/>
      <diagonal/>
    </border>
    <border>
      <left/>
      <right/>
      <top/>
      <bottom style="medium">
        <color indexed="64"/>
      </bottom>
      <diagonal/>
    </border>
    <border>
      <left/>
      <right/>
      <top/>
      <bottom style="double">
        <color indexed="64"/>
      </bottom>
      <diagonal/>
    </border>
    <border>
      <left/>
      <right/>
      <top style="medium">
        <color indexed="64"/>
      </top>
      <bottom/>
      <diagonal/>
    </border>
    <border>
      <left/>
      <right/>
      <top style="medium">
        <color indexed="64"/>
      </top>
      <bottom style="double">
        <color indexed="64"/>
      </bottom>
      <diagonal/>
    </border>
    <border>
      <left/>
      <right/>
      <top/>
      <bottom style="medium">
        <color indexed="8"/>
      </bottom>
      <diagonal/>
    </border>
    <border>
      <left/>
      <right/>
      <top style="medium">
        <color indexed="8"/>
      </top>
      <bottom style="double">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6">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30" fillId="0" borderId="0" applyFont="0" applyFill="0" applyBorder="0" applyAlignment="0" applyProtection="0"/>
  </cellStyleXfs>
  <cellXfs count="410">
    <xf numFmtId="0" fontId="0" fillId="0" borderId="0" xfId="0"/>
    <xf numFmtId="0" fontId="2" fillId="0" borderId="0" xfId="0" applyFont="1"/>
    <xf numFmtId="0" fontId="2" fillId="0" borderId="0" xfId="0" applyFont="1" applyFill="1"/>
    <xf numFmtId="164" fontId="2" fillId="0" borderId="0" xfId="1" applyNumberFormat="1" applyFont="1" applyFill="1" applyAlignment="1">
      <alignment horizontal="right" wrapText="1"/>
    </xf>
    <xf numFmtId="44" fontId="5" fillId="0" borderId="0" xfId="2" applyFont="1" applyFill="1" applyAlignment="1">
      <alignment wrapText="1"/>
    </xf>
    <xf numFmtId="165" fontId="2" fillId="0" borderId="0" xfId="2" applyNumberFormat="1" applyFont="1" applyFill="1"/>
    <xf numFmtId="166" fontId="2" fillId="0" borderId="0" xfId="1" applyNumberFormat="1" applyFont="1" applyFill="1"/>
    <xf numFmtId="0" fontId="6"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2" fillId="0" borderId="0" xfId="0" applyFont="1" applyFill="1" applyAlignment="1">
      <alignment horizontal="center" wrapText="1"/>
    </xf>
    <xf numFmtId="0" fontId="9" fillId="0" borderId="4" xfId="0" applyFont="1" applyFill="1" applyBorder="1" applyAlignment="1">
      <alignment horizontal="center"/>
    </xf>
    <xf numFmtId="166" fontId="9" fillId="3" borderId="5" xfId="1" applyNumberFormat="1" applyFont="1" applyFill="1" applyBorder="1" applyAlignment="1">
      <alignment horizontal="right"/>
    </xf>
    <xf numFmtId="165" fontId="9" fillId="3" borderId="5" xfId="2" applyNumberFormat="1" applyFont="1" applyFill="1" applyBorder="1" applyAlignment="1">
      <alignment horizontal="right"/>
    </xf>
    <xf numFmtId="166" fontId="9" fillId="3" borderId="5" xfId="0" applyNumberFormat="1" applyFont="1" applyFill="1" applyBorder="1" applyAlignment="1">
      <alignment horizontal="right"/>
    </xf>
    <xf numFmtId="166" fontId="9" fillId="3" borderId="6" xfId="1" applyNumberFormat="1" applyFont="1" applyFill="1" applyBorder="1" applyAlignment="1">
      <alignment horizontal="right"/>
    </xf>
    <xf numFmtId="166" fontId="2" fillId="0" borderId="0" xfId="0" applyNumberFormat="1" applyFont="1" applyFill="1"/>
    <xf numFmtId="0" fontId="2" fillId="0" borderId="4" xfId="0" applyFont="1" applyFill="1" applyBorder="1" applyAlignment="1">
      <alignment horizontal="center"/>
    </xf>
    <xf numFmtId="166" fontId="2" fillId="3" borderId="5" xfId="1" applyNumberFormat="1" applyFont="1" applyFill="1" applyBorder="1" applyAlignment="1">
      <alignment horizontal="right"/>
    </xf>
    <xf numFmtId="165" fontId="2" fillId="3" borderId="5" xfId="2" applyNumberFormat="1" applyFont="1" applyFill="1" applyBorder="1" applyAlignment="1">
      <alignment horizontal="right"/>
    </xf>
    <xf numFmtId="166" fontId="2" fillId="3" borderId="5" xfId="0" applyNumberFormat="1" applyFont="1" applyFill="1" applyBorder="1" applyAlignment="1">
      <alignment horizontal="right"/>
    </xf>
    <xf numFmtId="166" fontId="2" fillId="3" borderId="6" xfId="1" applyNumberFormat="1" applyFont="1" applyFill="1" applyBorder="1" applyAlignment="1">
      <alignment horizontal="right"/>
    </xf>
    <xf numFmtId="166" fontId="2" fillId="0" borderId="5" xfId="1" applyNumberFormat="1" applyFont="1" applyFill="1" applyBorder="1" applyAlignment="1">
      <alignment horizontal="right"/>
    </xf>
    <xf numFmtId="165" fontId="2" fillId="0" borderId="5" xfId="2" applyNumberFormat="1" applyFont="1" applyFill="1" applyBorder="1" applyAlignment="1">
      <alignment horizontal="right"/>
    </xf>
    <xf numFmtId="166" fontId="2" fillId="0" borderId="5" xfId="0" applyNumberFormat="1" applyFont="1" applyFill="1" applyBorder="1" applyAlignment="1">
      <alignment horizontal="right"/>
    </xf>
    <xf numFmtId="166" fontId="2" fillId="0" borderId="6" xfId="1" applyNumberFormat="1" applyFont="1" applyFill="1" applyBorder="1" applyAlignment="1">
      <alignment horizontal="right"/>
    </xf>
    <xf numFmtId="165" fontId="9" fillId="0" borderId="5" xfId="2" applyNumberFormat="1" applyFont="1" applyFill="1" applyBorder="1" applyAlignment="1">
      <alignment horizontal="right"/>
    </xf>
    <xf numFmtId="0" fontId="2" fillId="0" borderId="7" xfId="0" applyFont="1" applyFill="1" applyBorder="1" applyAlignment="1">
      <alignment horizontal="center"/>
    </xf>
    <xf numFmtId="166" fontId="2" fillId="0" borderId="8" xfId="1" applyNumberFormat="1" applyFont="1" applyFill="1" applyBorder="1" applyAlignment="1">
      <alignment horizontal="right"/>
    </xf>
    <xf numFmtId="165" fontId="2" fillId="0" borderId="8" xfId="2" applyNumberFormat="1" applyFont="1" applyFill="1" applyBorder="1" applyAlignment="1">
      <alignment horizontal="right"/>
    </xf>
    <xf numFmtId="166" fontId="2" fillId="0" borderId="8" xfId="0" applyNumberFormat="1" applyFont="1" applyFill="1" applyBorder="1" applyAlignment="1">
      <alignment horizontal="right"/>
    </xf>
    <xf numFmtId="166" fontId="2" fillId="0" borderId="9" xfId="1" applyNumberFormat="1" applyFont="1" applyFill="1" applyBorder="1" applyAlignment="1">
      <alignment horizontal="right"/>
    </xf>
    <xf numFmtId="0" fontId="2" fillId="0" borderId="10" xfId="0" quotePrefix="1" applyFont="1" applyFill="1" applyBorder="1" applyAlignment="1">
      <alignment horizontal="center"/>
    </xf>
    <xf numFmtId="166" fontId="2" fillId="0" borderId="11" xfId="1" applyNumberFormat="1" applyFont="1" applyFill="1" applyBorder="1" applyAlignment="1">
      <alignment horizontal="right"/>
    </xf>
    <xf numFmtId="165" fontId="2" fillId="0" borderId="11" xfId="2" applyNumberFormat="1" applyFont="1" applyFill="1" applyBorder="1" applyAlignment="1">
      <alignment horizontal="right"/>
    </xf>
    <xf numFmtId="166" fontId="2" fillId="0" borderId="11" xfId="0" applyNumberFormat="1" applyFont="1" applyFill="1" applyBorder="1" applyAlignment="1">
      <alignment horizontal="right"/>
    </xf>
    <xf numFmtId="166" fontId="2" fillId="0" borderId="12" xfId="1" applyNumberFormat="1" applyFont="1" applyFill="1" applyBorder="1" applyAlignment="1">
      <alignment horizontal="right"/>
    </xf>
    <xf numFmtId="0" fontId="11" fillId="0" borderId="0" xfId="0" applyFont="1" applyFill="1"/>
    <xf numFmtId="164" fontId="2" fillId="0" borderId="0" xfId="1" applyNumberFormat="1" applyFont="1" applyFill="1"/>
    <xf numFmtId="44" fontId="2" fillId="0" borderId="0" xfId="2" applyFont="1" applyFill="1"/>
    <xf numFmtId="0" fontId="12" fillId="0" borderId="0" xfId="0" applyFont="1" applyFill="1"/>
    <xf numFmtId="0" fontId="11" fillId="0" borderId="0" xfId="0" quotePrefix="1" applyFont="1" applyAlignment="1">
      <alignment horizontal="left"/>
    </xf>
    <xf numFmtId="164" fontId="2" fillId="0" borderId="0" xfId="1" applyNumberFormat="1" applyFont="1" applyFill="1" applyAlignment="1">
      <alignment horizontal="left"/>
    </xf>
    <xf numFmtId="44" fontId="2" fillId="0" borderId="0" xfId="2" applyFont="1" applyFill="1" applyAlignment="1">
      <alignment horizontal="left"/>
    </xf>
    <xf numFmtId="165" fontId="2" fillId="0" borderId="0" xfId="2" applyNumberFormat="1" applyFont="1" applyFill="1" applyAlignment="1">
      <alignment horizontal="left"/>
    </xf>
    <xf numFmtId="0" fontId="2" fillId="0" borderId="0" xfId="0" applyFont="1" applyFill="1" applyAlignment="1">
      <alignment horizontal="left"/>
    </xf>
    <xf numFmtId="166" fontId="2" fillId="0" borderId="0" xfId="1" applyNumberFormat="1" applyFont="1" applyFill="1" applyAlignment="1">
      <alignment horizontal="left"/>
    </xf>
    <xf numFmtId="0" fontId="11" fillId="0" borderId="0" xfId="0" applyFont="1" applyFill="1" applyAlignment="1">
      <alignment horizontal="left"/>
    </xf>
    <xf numFmtId="0" fontId="2" fillId="0" borderId="0" xfId="3" applyFont="1"/>
    <xf numFmtId="0" fontId="3" fillId="0" borderId="0" xfId="3" applyFont="1" applyFill="1" applyAlignment="1">
      <alignment horizontal="center" vertical="top" wrapText="1"/>
    </xf>
    <xf numFmtId="0" fontId="2" fillId="0" borderId="0" xfId="3" applyFont="1" applyFill="1"/>
    <xf numFmtId="44" fontId="13" fillId="0" borderId="0" xfId="2" applyFont="1" applyFill="1"/>
    <xf numFmtId="0" fontId="6" fillId="2" borderId="1" xfId="3" applyFont="1" applyFill="1" applyBorder="1" applyAlignment="1">
      <alignment horizontal="center" vertical="top" wrapText="1"/>
    </xf>
    <xf numFmtId="0" fontId="6" fillId="2" borderId="2" xfId="3" applyFont="1" applyFill="1" applyBorder="1" applyAlignment="1">
      <alignment horizontal="center" vertical="top" wrapText="1"/>
    </xf>
    <xf numFmtId="0" fontId="6" fillId="2" borderId="3" xfId="3" applyFont="1" applyFill="1" applyBorder="1" applyAlignment="1">
      <alignment horizontal="center" vertical="top" wrapText="1"/>
    </xf>
    <xf numFmtId="0" fontId="2" fillId="0" borderId="0" xfId="3" applyFont="1" applyFill="1" applyAlignment="1">
      <alignment horizontal="center" wrapText="1"/>
    </xf>
    <xf numFmtId="0" fontId="9" fillId="0" borderId="4" xfId="3" applyFont="1" applyFill="1" applyBorder="1" applyAlignment="1">
      <alignment horizontal="center"/>
    </xf>
    <xf numFmtId="166" fontId="9" fillId="3" borderId="5" xfId="3" applyNumberFormat="1" applyFont="1" applyFill="1" applyBorder="1" applyAlignment="1">
      <alignment horizontal="right"/>
    </xf>
    <xf numFmtId="0" fontId="2" fillId="0" borderId="4" xfId="3" applyFont="1" applyFill="1" applyBorder="1" applyAlignment="1">
      <alignment horizontal="center"/>
    </xf>
    <xf numFmtId="166" fontId="2" fillId="3" borderId="5" xfId="3" applyNumberFormat="1" applyFont="1" applyFill="1" applyBorder="1" applyAlignment="1">
      <alignment horizontal="right"/>
    </xf>
    <xf numFmtId="166" fontId="2" fillId="0" borderId="5" xfId="3" applyNumberFormat="1" applyFont="1" applyFill="1" applyBorder="1" applyAlignment="1">
      <alignment horizontal="right"/>
    </xf>
    <xf numFmtId="0" fontId="2" fillId="0" borderId="7" xfId="3" applyFont="1" applyFill="1" applyBorder="1" applyAlignment="1">
      <alignment horizontal="center"/>
    </xf>
    <xf numFmtId="166" fontId="2" fillId="0" borderId="8" xfId="3" applyNumberFormat="1" applyFont="1" applyFill="1" applyBorder="1" applyAlignment="1">
      <alignment horizontal="right"/>
    </xf>
    <xf numFmtId="166" fontId="2" fillId="0" borderId="0" xfId="3" applyNumberFormat="1" applyFont="1" applyFill="1"/>
    <xf numFmtId="0" fontId="2" fillId="0" borderId="10" xfId="3" quotePrefix="1" applyFont="1" applyFill="1" applyBorder="1" applyAlignment="1">
      <alignment horizontal="center"/>
    </xf>
    <xf numFmtId="166" fontId="2" fillId="0" borderId="11" xfId="3" applyNumberFormat="1" applyFont="1" applyFill="1" applyBorder="1" applyAlignment="1">
      <alignment horizontal="right"/>
    </xf>
    <xf numFmtId="0" fontId="11" fillId="0" borderId="0" xfId="3" quotePrefix="1" applyFont="1"/>
    <xf numFmtId="0" fontId="11" fillId="0" borderId="0" xfId="3" applyFont="1" applyFill="1"/>
    <xf numFmtId="0" fontId="6" fillId="2" borderId="8" xfId="3" applyFont="1" applyFill="1" applyBorder="1" applyAlignment="1">
      <alignment horizontal="center" wrapText="1"/>
    </xf>
    <xf numFmtId="0" fontId="6" fillId="2" borderId="13" xfId="3" applyFont="1" applyFill="1" applyBorder="1" applyAlignment="1">
      <alignment horizontal="center" wrapText="1"/>
    </xf>
    <xf numFmtId="0" fontId="11" fillId="0" borderId="14" xfId="3" applyFont="1" applyFill="1" applyBorder="1" applyAlignment="1"/>
    <xf numFmtId="165" fontId="15" fillId="0" borderId="14" xfId="2" applyNumberFormat="1" applyFont="1" applyFill="1" applyBorder="1" applyAlignment="1"/>
    <xf numFmtId="165" fontId="11" fillId="0" borderId="15" xfId="2" applyNumberFormat="1" applyFont="1" applyFill="1" applyBorder="1" applyAlignment="1"/>
    <xf numFmtId="0" fontId="4" fillId="0" borderId="0" xfId="3"/>
    <xf numFmtId="166" fontId="15" fillId="0" borderId="14" xfId="1" applyNumberFormat="1" applyFont="1" applyFill="1" applyBorder="1" applyAlignment="1"/>
    <xf numFmtId="166" fontId="11" fillId="0" borderId="14" xfId="1" applyNumberFormat="1" applyFont="1" applyFill="1" applyBorder="1" applyAlignment="1"/>
    <xf numFmtId="166" fontId="11" fillId="0" borderId="15" xfId="1" applyNumberFormat="1" applyFont="1" applyFill="1" applyBorder="1" applyAlignment="1"/>
    <xf numFmtId="0" fontId="11" fillId="0" borderId="8" xfId="3" applyFont="1" applyFill="1" applyBorder="1" applyAlignment="1"/>
    <xf numFmtId="165" fontId="11" fillId="0" borderId="13" xfId="2" applyNumberFormat="1" applyFont="1" applyFill="1" applyBorder="1" applyAlignment="1"/>
    <xf numFmtId="0" fontId="11" fillId="0" borderId="0" xfId="3" applyFont="1" applyBorder="1" applyAlignment="1">
      <alignment horizontal="left" indent="3"/>
    </xf>
    <xf numFmtId="166" fontId="11" fillId="0" borderId="0" xfId="1" applyNumberFormat="1" applyFont="1" applyBorder="1" applyAlignment="1"/>
    <xf numFmtId="0" fontId="4" fillId="0" borderId="0" xfId="3" applyBorder="1"/>
    <xf numFmtId="0" fontId="11" fillId="0" borderId="8" xfId="3" applyFont="1" applyBorder="1" applyAlignment="1"/>
    <xf numFmtId="165" fontId="15" fillId="0" borderId="13" xfId="2" applyNumberFormat="1" applyFont="1" applyFill="1" applyBorder="1" applyAlignment="1"/>
    <xf numFmtId="0" fontId="11" fillId="0" borderId="14" xfId="3" applyFont="1" applyBorder="1" applyAlignment="1"/>
    <xf numFmtId="165" fontId="11" fillId="0" borderId="15" xfId="2" applyNumberFormat="1" applyFont="1" applyFill="1" applyBorder="1" applyAlignment="1">
      <alignment horizontal="right"/>
    </xf>
    <xf numFmtId="0" fontId="11" fillId="0" borderId="14" xfId="3" applyFont="1" applyBorder="1" applyAlignment="1">
      <alignment horizontal="left"/>
    </xf>
    <xf numFmtId="166" fontId="11" fillId="0" borderId="15" xfId="1" applyNumberFormat="1" applyFont="1" applyFill="1" applyBorder="1" applyAlignment="1">
      <alignment horizontal="center"/>
    </xf>
    <xf numFmtId="166" fontId="11" fillId="0" borderId="15" xfId="1" applyNumberFormat="1" applyFont="1" applyFill="1" applyBorder="1" applyAlignment="1">
      <alignment horizontal="right"/>
    </xf>
    <xf numFmtId="166" fontId="11" fillId="0" borderId="15" xfId="2" applyNumberFormat="1" applyFont="1" applyFill="1" applyBorder="1" applyAlignment="1">
      <alignment horizontal="right"/>
    </xf>
    <xf numFmtId="0" fontId="4" fillId="0" borderId="0" xfId="3" applyFill="1"/>
    <xf numFmtId="167" fontId="15" fillId="0" borderId="13" xfId="4" applyNumberFormat="1" applyFont="1" applyFill="1" applyBorder="1" applyAlignment="1"/>
    <xf numFmtId="167" fontId="11" fillId="0" borderId="13" xfId="4" applyNumberFormat="1" applyFont="1" applyFill="1" applyBorder="1" applyAlignment="1"/>
    <xf numFmtId="0" fontId="11" fillId="0" borderId="5" xfId="3" applyFont="1" applyBorder="1" applyAlignment="1"/>
    <xf numFmtId="166" fontId="15" fillId="0" borderId="0" xfId="1" applyNumberFormat="1" applyFont="1" applyBorder="1" applyAlignment="1"/>
    <xf numFmtId="0" fontId="1" fillId="0" borderId="0" xfId="3" applyFont="1" applyAlignment="1">
      <alignment horizontal="center"/>
    </xf>
    <xf numFmtId="0" fontId="11" fillId="0" borderId="0" xfId="3" applyFont="1"/>
    <xf numFmtId="0" fontId="6" fillId="2" borderId="1" xfId="3" applyFont="1" applyFill="1" applyBorder="1" applyAlignment="1">
      <alignment horizontal="center" wrapText="1"/>
    </xf>
    <xf numFmtId="0" fontId="6" fillId="2" borderId="2" xfId="3" applyFont="1" applyFill="1" applyBorder="1" applyAlignment="1">
      <alignment horizontal="center" wrapText="1"/>
    </xf>
    <xf numFmtId="0" fontId="6" fillId="2" borderId="16" xfId="3" applyFont="1" applyFill="1" applyBorder="1" applyAlignment="1">
      <alignment horizontal="center" wrapText="1"/>
    </xf>
    <xf numFmtId="0" fontId="11" fillId="0" borderId="0" xfId="3" applyFont="1" applyBorder="1" applyAlignment="1">
      <alignment wrapText="1"/>
    </xf>
    <xf numFmtId="0" fontId="15" fillId="0" borderId="7" xfId="3" applyFont="1" applyFill="1" applyBorder="1"/>
    <xf numFmtId="44" fontId="15" fillId="0" borderId="8" xfId="2" applyFont="1" applyFill="1" applyBorder="1" applyAlignment="1">
      <alignment horizontal="center"/>
    </xf>
    <xf numFmtId="44" fontId="11" fillId="0" borderId="8" xfId="2" applyFont="1" applyFill="1" applyBorder="1" applyAlignment="1">
      <alignment horizontal="center"/>
    </xf>
    <xf numFmtId="44" fontId="11" fillId="0" borderId="13" xfId="2" applyFont="1" applyFill="1" applyBorder="1" applyAlignment="1">
      <alignment horizontal="center"/>
    </xf>
    <xf numFmtId="0" fontId="11" fillId="0" borderId="17" xfId="3" applyFont="1" applyFill="1" applyBorder="1"/>
    <xf numFmtId="43" fontId="11" fillId="0" borderId="14" xfId="1" applyFont="1" applyFill="1" applyBorder="1" applyAlignment="1">
      <alignment horizontal="center"/>
    </xf>
    <xf numFmtId="0" fontId="11" fillId="0" borderId="15" xfId="3" applyFont="1" applyFill="1" applyBorder="1"/>
    <xf numFmtId="43" fontId="11" fillId="0" borderId="15" xfId="1" applyFont="1" applyFill="1" applyBorder="1" applyAlignment="1">
      <alignment horizontal="center"/>
    </xf>
    <xf numFmtId="0" fontId="11" fillId="0" borderId="17" xfId="3" applyFont="1" applyFill="1" applyBorder="1" applyAlignment="1">
      <alignment horizontal="left" indent="1"/>
    </xf>
    <xf numFmtId="43" fontId="11" fillId="0" borderId="14" xfId="1" applyFont="1" applyFill="1" applyBorder="1" applyAlignment="1">
      <alignment horizontal="right"/>
    </xf>
    <xf numFmtId="43" fontId="11" fillId="0" borderId="15" xfId="1" applyFont="1" applyFill="1" applyBorder="1" applyAlignment="1">
      <alignment horizontal="right"/>
    </xf>
    <xf numFmtId="43" fontId="15" fillId="0" borderId="14" xfId="1" applyFont="1" applyFill="1" applyBorder="1" applyAlignment="1">
      <alignment horizontal="right"/>
    </xf>
    <xf numFmtId="0" fontId="11" fillId="0" borderId="17" xfId="3" applyFont="1" applyFill="1" applyBorder="1" applyAlignment="1">
      <alignment horizontal="right"/>
    </xf>
    <xf numFmtId="39" fontId="11" fillId="0" borderId="14" xfId="3" applyNumberFormat="1" applyFont="1" applyFill="1" applyBorder="1" applyAlignment="1">
      <alignment horizontal="center"/>
    </xf>
    <xf numFmtId="0" fontId="11" fillId="0" borderId="15" xfId="3" applyFont="1" applyFill="1" applyBorder="1" applyAlignment="1">
      <alignment horizontal="right"/>
    </xf>
    <xf numFmtId="166" fontId="11" fillId="0" borderId="8" xfId="1" applyNumberFormat="1" applyFont="1" applyFill="1" applyBorder="1" applyAlignment="1">
      <alignment horizontal="center"/>
    </xf>
    <xf numFmtId="0" fontId="11" fillId="0" borderId="13" xfId="3" applyFont="1" applyFill="1" applyBorder="1"/>
    <xf numFmtId="0" fontId="11" fillId="0" borderId="18" xfId="3" applyFont="1" applyFill="1" applyBorder="1"/>
    <xf numFmtId="0" fontId="11" fillId="0" borderId="20" xfId="3" applyFont="1" applyFill="1" applyBorder="1"/>
    <xf numFmtId="0" fontId="11" fillId="0" borderId="0" xfId="3" applyFont="1" applyFill="1" applyBorder="1"/>
    <xf numFmtId="0" fontId="17" fillId="0" borderId="0" xfId="3" quotePrefix="1" applyFont="1"/>
    <xf numFmtId="43" fontId="2" fillId="0" borderId="0" xfId="3" applyNumberFormat="1" applyFont="1"/>
    <xf numFmtId="0" fontId="6" fillId="2" borderId="21" xfId="3" applyFont="1" applyFill="1" applyBorder="1" applyAlignment="1">
      <alignment horizontal="center" wrapText="1"/>
    </xf>
    <xf numFmtId="0" fontId="6" fillId="2" borderId="25" xfId="3" applyFont="1" applyFill="1" applyBorder="1" applyAlignment="1">
      <alignment horizontal="center" wrapText="1"/>
    </xf>
    <xf numFmtId="0" fontId="6" fillId="2" borderId="7" xfId="3" applyFont="1" applyFill="1" applyBorder="1" applyAlignment="1">
      <alignment horizontal="center" wrapText="1"/>
    </xf>
    <xf numFmtId="0" fontId="6" fillId="2" borderId="9" xfId="3" applyFont="1" applyFill="1" applyBorder="1" applyAlignment="1">
      <alignment horizontal="center" wrapText="1"/>
    </xf>
    <xf numFmtId="0" fontId="2" fillId="0" borderId="26" xfId="3" applyFont="1" applyBorder="1" applyAlignment="1">
      <alignment horizontal="left"/>
    </xf>
    <xf numFmtId="165" fontId="2" fillId="0" borderId="0" xfId="3" applyNumberFormat="1" applyFont="1"/>
    <xf numFmtId="0" fontId="2" fillId="0" borderId="25" xfId="3" applyFont="1" applyBorder="1" applyAlignment="1">
      <alignment horizontal="left"/>
    </xf>
    <xf numFmtId="0" fontId="9" fillId="0" borderId="31" xfId="3" applyFont="1" applyBorder="1"/>
    <xf numFmtId="0" fontId="6" fillId="2" borderId="32" xfId="3" applyFont="1" applyFill="1" applyBorder="1" applyAlignment="1">
      <alignment horizontal="center" wrapText="1"/>
    </xf>
    <xf numFmtId="0" fontId="6" fillId="2" borderId="33" xfId="3" applyFont="1" applyFill="1" applyBorder="1" applyAlignment="1">
      <alignment horizontal="center" wrapText="1"/>
    </xf>
    <xf numFmtId="165" fontId="15" fillId="0" borderId="8" xfId="3" applyNumberFormat="1" applyFont="1" applyFill="1" applyBorder="1" applyAlignment="1"/>
    <xf numFmtId="0" fontId="11" fillId="0" borderId="13" xfId="3" applyFont="1" applyBorder="1" applyAlignment="1"/>
    <xf numFmtId="0" fontId="15" fillId="0" borderId="15" xfId="3" applyFont="1" applyBorder="1" applyAlignment="1"/>
    <xf numFmtId="0" fontId="15" fillId="0" borderId="15" xfId="3" applyFont="1" applyFill="1" applyBorder="1" applyAlignment="1"/>
    <xf numFmtId="165" fontId="15" fillId="0" borderId="13" xfId="3" applyNumberFormat="1" applyFont="1" applyBorder="1" applyAlignment="1"/>
    <xf numFmtId="0" fontId="15" fillId="0" borderId="13" xfId="3" applyFont="1" applyFill="1" applyBorder="1"/>
    <xf numFmtId="0" fontId="11" fillId="0" borderId="15" xfId="3" applyFont="1" applyFill="1" applyBorder="1" applyAlignment="1">
      <alignment horizontal="left" indent="1"/>
    </xf>
    <xf numFmtId="44" fontId="15" fillId="0" borderId="13" xfId="3" applyNumberFormat="1" applyFont="1" applyFill="1" applyBorder="1"/>
    <xf numFmtId="43" fontId="15" fillId="0" borderId="15" xfId="1" applyFont="1" applyFill="1" applyBorder="1" applyAlignment="1">
      <alignment horizontal="right"/>
    </xf>
    <xf numFmtId="0" fontId="2" fillId="0" borderId="0" xfId="3" applyFont="1" applyFill="1" applyBorder="1" applyAlignment="1">
      <alignment horizontal="center" wrapText="1"/>
    </xf>
    <xf numFmtId="0" fontId="3" fillId="0" borderId="0" xfId="3" applyFont="1" applyFill="1" applyAlignment="1">
      <alignment vertical="top" wrapText="1"/>
    </xf>
    <xf numFmtId="0" fontId="11" fillId="0" borderId="0" xfId="3" applyFont="1" applyFill="1" applyAlignment="1">
      <alignment horizontal="left"/>
    </xf>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9" fillId="0" borderId="4" xfId="3" applyFont="1" applyBorder="1" applyAlignment="1">
      <alignment horizontal="center"/>
    </xf>
    <xf numFmtId="169" fontId="9" fillId="0" borderId="5" xfId="2" applyNumberFormat="1" applyFont="1" applyFill="1" applyBorder="1" applyAlignment="1">
      <alignment horizontal="right"/>
    </xf>
    <xf numFmtId="165" fontId="9" fillId="0" borderId="5" xfId="2" applyNumberFormat="1" applyFont="1" applyFill="1" applyBorder="1"/>
    <xf numFmtId="9" fontId="9" fillId="3" borderId="6" xfId="4" applyFont="1" applyFill="1" applyBorder="1"/>
    <xf numFmtId="9" fontId="0" fillId="0" borderId="0" xfId="4" applyFont="1"/>
    <xf numFmtId="0" fontId="2" fillId="0" borderId="4" xfId="3" applyFont="1" applyBorder="1" applyAlignment="1">
      <alignment horizontal="center"/>
    </xf>
    <xf numFmtId="169" fontId="2" fillId="0" borderId="5" xfId="2" applyNumberFormat="1" applyFont="1" applyFill="1" applyBorder="1" applyAlignment="1">
      <alignment horizontal="right"/>
    </xf>
    <xf numFmtId="165" fontId="2" fillId="0" borderId="5" xfId="2" applyNumberFormat="1" applyFont="1" applyFill="1" applyBorder="1"/>
    <xf numFmtId="9" fontId="2" fillId="3" borderId="6" xfId="4" applyFont="1" applyFill="1" applyBorder="1"/>
    <xf numFmtId="165" fontId="4" fillId="0" borderId="0" xfId="2" applyNumberFormat="1" applyFont="1"/>
    <xf numFmtId="9" fontId="2" fillId="0" borderId="6" xfId="4" applyFont="1" applyFill="1" applyBorder="1"/>
    <xf numFmtId="165" fontId="0" fillId="0" borderId="0" xfId="2" applyNumberFormat="1" applyFont="1"/>
    <xf numFmtId="169" fontId="2" fillId="0" borderId="5" xfId="2" applyNumberFormat="1" applyFont="1" applyBorder="1"/>
    <xf numFmtId="9" fontId="2" fillId="0" borderId="6" xfId="4" applyFont="1" applyBorder="1"/>
    <xf numFmtId="0" fontId="2" fillId="0" borderId="7" xfId="3" applyFont="1" applyBorder="1" applyAlignment="1">
      <alignment horizontal="center"/>
    </xf>
    <xf numFmtId="169" fontId="2" fillId="0" borderId="8" xfId="2" applyNumberFormat="1" applyFont="1" applyBorder="1"/>
    <xf numFmtId="165" fontId="2" fillId="0" borderId="8" xfId="2" applyNumberFormat="1" applyFont="1" applyFill="1" applyBorder="1"/>
    <xf numFmtId="9" fontId="2" fillId="0" borderId="9" xfId="4" applyFont="1" applyBorder="1"/>
    <xf numFmtId="169" fontId="2" fillId="0" borderId="11" xfId="2" applyNumberFormat="1" applyFont="1" applyBorder="1"/>
    <xf numFmtId="165" fontId="2" fillId="0" borderId="11" xfId="2" applyNumberFormat="1" applyFont="1" applyFill="1" applyBorder="1"/>
    <xf numFmtId="9" fontId="2" fillId="0" borderId="12" xfId="4" applyFont="1" applyBorder="1"/>
    <xf numFmtId="0" fontId="18" fillId="0" borderId="0" xfId="3" applyFont="1"/>
    <xf numFmtId="0" fontId="19" fillId="0" borderId="0" xfId="3" applyFont="1" applyAlignment="1">
      <alignment horizontal="center"/>
    </xf>
    <xf numFmtId="49" fontId="2" fillId="0" borderId="0" xfId="3" applyNumberFormat="1" applyFont="1"/>
    <xf numFmtId="0" fontId="9" fillId="0" borderId="37" xfId="3" applyFont="1" applyBorder="1" applyAlignment="1">
      <alignment horizontal="center"/>
    </xf>
    <xf numFmtId="0" fontId="9" fillId="0" borderId="0" xfId="3" applyFont="1" applyBorder="1" applyAlignment="1">
      <alignment horizontal="center"/>
    </xf>
    <xf numFmtId="0" fontId="20" fillId="0" borderId="0" xfId="3" applyFont="1" applyAlignment="1">
      <alignment horizontal="left"/>
    </xf>
    <xf numFmtId="0" fontId="20" fillId="0" borderId="0" xfId="3" quotePrefix="1" applyNumberFormat="1" applyFont="1" applyAlignment="1">
      <alignment horizontal="center"/>
    </xf>
    <xf numFmtId="0" fontId="20" fillId="0" borderId="0" xfId="3" applyFont="1"/>
    <xf numFmtId="0" fontId="2" fillId="0" borderId="0" xfId="3" applyNumberFormat="1" applyFont="1"/>
    <xf numFmtId="0" fontId="20" fillId="0" borderId="0" xfId="3" applyFont="1" applyFill="1" applyAlignment="1">
      <alignment horizontal="left"/>
    </xf>
    <xf numFmtId="0" fontId="20" fillId="0" borderId="0" xfId="3" applyNumberFormat="1" applyFont="1" applyAlignment="1">
      <alignment horizontal="center"/>
    </xf>
    <xf numFmtId="0" fontId="20" fillId="0" borderId="0" xfId="3" applyFont="1" applyAlignment="1">
      <alignment horizontal="justify" wrapText="1"/>
    </xf>
    <xf numFmtId="0" fontId="21" fillId="0" borderId="0" xfId="3" applyFont="1" applyFill="1" applyBorder="1"/>
    <xf numFmtId="0" fontId="22" fillId="0" borderId="0" xfId="3" applyFont="1" applyAlignment="1">
      <alignment wrapText="1"/>
    </xf>
    <xf numFmtId="0" fontId="9" fillId="0" borderId="0" xfId="3" applyFont="1" applyFill="1" applyAlignment="1">
      <alignment horizontal="left" vertical="top" wrapText="1" indent="1"/>
    </xf>
    <xf numFmtId="0" fontId="22" fillId="0" borderId="0" xfId="3" applyFont="1" applyFill="1" applyAlignment="1">
      <alignment wrapText="1"/>
    </xf>
    <xf numFmtId="0" fontId="4" fillId="0" borderId="0" xfId="3" applyFont="1" applyFill="1" applyAlignment="1">
      <alignment wrapText="1"/>
    </xf>
    <xf numFmtId="0" fontId="23" fillId="0" borderId="0" xfId="3" applyFont="1" applyFill="1" applyAlignment="1">
      <alignment wrapText="1"/>
    </xf>
    <xf numFmtId="165" fontId="9" fillId="0" borderId="37" xfId="2" applyNumberFormat="1" applyFont="1" applyBorder="1" applyAlignment="1"/>
    <xf numFmtId="165" fontId="2" fillId="0" borderId="37" xfId="2" applyNumberFormat="1" applyFont="1" applyBorder="1" applyAlignment="1"/>
    <xf numFmtId="165" fontId="2" fillId="0" borderId="37" xfId="2" applyNumberFormat="1" applyFont="1" applyFill="1" applyBorder="1" applyAlignment="1"/>
    <xf numFmtId="0" fontId="2" fillId="0" borderId="0" xfId="3" applyFont="1" applyFill="1" applyAlignment="1">
      <alignment horizontal="left" vertical="top" wrapText="1" indent="1"/>
    </xf>
    <xf numFmtId="170" fontId="9" fillId="0" borderId="0" xfId="3" applyNumberFormat="1" applyFont="1" applyFill="1" applyAlignment="1">
      <alignment wrapText="1"/>
    </xf>
    <xf numFmtId="170" fontId="2" fillId="0" borderId="0" xfId="3" applyNumberFormat="1" applyFont="1" applyFill="1" applyAlignment="1">
      <alignment wrapText="1"/>
    </xf>
    <xf numFmtId="0" fontId="2" fillId="0" borderId="0" xfId="3" applyFont="1" applyFill="1" applyAlignment="1">
      <alignment horizontal="left" vertical="top" wrapText="1" indent="2"/>
    </xf>
    <xf numFmtId="166" fontId="9" fillId="0" borderId="0" xfId="1" applyNumberFormat="1" applyFont="1" applyAlignment="1"/>
    <xf numFmtId="166" fontId="2" fillId="0" borderId="0" xfId="1" applyNumberFormat="1" applyFont="1" applyAlignment="1"/>
    <xf numFmtId="166" fontId="2" fillId="0" borderId="0" xfId="1" applyNumberFormat="1" applyFont="1" applyFill="1" applyAlignment="1"/>
    <xf numFmtId="166" fontId="2" fillId="0" borderId="0" xfId="1" applyNumberFormat="1" applyFont="1" applyFill="1" applyAlignment="1">
      <alignment horizontal="right"/>
    </xf>
    <xf numFmtId="166" fontId="9" fillId="0" borderId="0" xfId="1" applyNumberFormat="1" applyFont="1" applyFill="1" applyAlignment="1">
      <alignment horizontal="right"/>
    </xf>
    <xf numFmtId="0" fontId="9" fillId="0" borderId="0" xfId="3" applyFont="1" applyFill="1" applyAlignment="1">
      <alignment horizontal="left" vertical="top" wrapText="1" indent="3"/>
    </xf>
    <xf numFmtId="0" fontId="24" fillId="0" borderId="0" xfId="3" applyFont="1" applyFill="1" applyAlignment="1">
      <alignment wrapText="1"/>
    </xf>
    <xf numFmtId="166" fontId="9" fillId="0" borderId="38" xfId="1" applyNumberFormat="1" applyFont="1" applyBorder="1" applyAlignment="1"/>
    <xf numFmtId="0" fontId="2" fillId="0" borderId="0" xfId="3" applyFont="1" applyFill="1" applyAlignment="1">
      <alignment horizontal="left" vertical="top" wrapText="1" indent="4"/>
    </xf>
    <xf numFmtId="166" fontId="9" fillId="0" borderId="0" xfId="1" applyNumberFormat="1" applyFont="1" applyFill="1" applyBorder="1" applyAlignment="1">
      <alignment wrapText="1"/>
    </xf>
    <xf numFmtId="166" fontId="2" fillId="0" borderId="0" xfId="1" applyNumberFormat="1" applyFont="1" applyFill="1" applyBorder="1" applyAlignment="1">
      <alignment wrapText="1"/>
    </xf>
    <xf numFmtId="166" fontId="9" fillId="0" borderId="0" xfId="1" applyNumberFormat="1" applyFont="1" applyFill="1" applyAlignment="1">
      <alignment wrapText="1"/>
    </xf>
    <xf numFmtId="166" fontId="2" fillId="0" borderId="0" xfId="1" applyNumberFormat="1" applyFont="1" applyFill="1" applyAlignment="1">
      <alignment wrapText="1"/>
    </xf>
    <xf numFmtId="166" fontId="9" fillId="0" borderId="39" xfId="1" applyNumberFormat="1" applyFont="1" applyBorder="1" applyAlignment="1"/>
    <xf numFmtId="0" fontId="25" fillId="0" borderId="0" xfId="3" applyFont="1" applyFill="1" applyAlignment="1">
      <alignment wrapText="1"/>
    </xf>
    <xf numFmtId="166" fontId="24" fillId="0" borderId="40" xfId="1" applyNumberFormat="1" applyFont="1" applyFill="1" applyBorder="1" applyAlignment="1">
      <alignment wrapText="1"/>
    </xf>
    <xf numFmtId="166" fontId="25" fillId="0" borderId="40" xfId="1" applyNumberFormat="1" applyFont="1" applyFill="1" applyBorder="1" applyAlignment="1">
      <alignment wrapText="1"/>
    </xf>
    <xf numFmtId="0" fontId="24" fillId="0" borderId="40" xfId="3" applyFont="1" applyFill="1" applyBorder="1" applyAlignment="1">
      <alignment wrapText="1"/>
    </xf>
    <xf numFmtId="0" fontId="25" fillId="0" borderId="40" xfId="3" applyFont="1" applyFill="1" applyBorder="1" applyAlignment="1">
      <alignment wrapText="1"/>
    </xf>
    <xf numFmtId="165" fontId="9" fillId="0" borderId="41" xfId="2" applyNumberFormat="1" applyFont="1" applyBorder="1" applyAlignment="1"/>
    <xf numFmtId="0" fontId="24" fillId="0" borderId="0" xfId="3" applyFont="1" applyFill="1" applyBorder="1" applyAlignment="1">
      <alignment wrapText="1"/>
    </xf>
    <xf numFmtId="0" fontId="25" fillId="0" borderId="0" xfId="3" applyFont="1" applyFill="1" applyBorder="1" applyAlignment="1">
      <alignment wrapText="1"/>
    </xf>
    <xf numFmtId="165" fontId="9" fillId="0" borderId="42" xfId="2" applyNumberFormat="1" applyFont="1" applyBorder="1" applyAlignment="1"/>
    <xf numFmtId="0" fontId="26" fillId="0" borderId="0" xfId="3" applyFont="1" applyFill="1" applyAlignment="1">
      <alignment wrapText="1"/>
    </xf>
    <xf numFmtId="44" fontId="9" fillId="0" borderId="0" xfId="2" applyFont="1" applyFill="1" applyBorder="1" applyAlignment="1">
      <alignment horizontal="center"/>
    </xf>
    <xf numFmtId="44" fontId="2" fillId="0" borderId="0" xfId="2" applyFont="1" applyFill="1" applyBorder="1" applyAlignment="1">
      <alignment horizontal="center"/>
    </xf>
    <xf numFmtId="166" fontId="9" fillId="0" borderId="0" xfId="1" applyNumberFormat="1" applyFont="1" applyFill="1" applyBorder="1" applyAlignment="1">
      <alignment horizontal="center"/>
    </xf>
    <xf numFmtId="166" fontId="2" fillId="0" borderId="0" xfId="1" applyNumberFormat="1" applyFont="1" applyFill="1" applyBorder="1" applyAlignment="1">
      <alignment horizontal="center"/>
    </xf>
    <xf numFmtId="44" fontId="26" fillId="0" borderId="0" xfId="2" applyNumberFormat="1" applyFont="1" applyFill="1" applyAlignment="1">
      <alignment wrapText="1"/>
    </xf>
    <xf numFmtId="44" fontId="4" fillId="0" borderId="0" xfId="2" applyNumberFormat="1" applyFont="1" applyFill="1" applyAlignment="1">
      <alignment wrapText="1"/>
    </xf>
    <xf numFmtId="44" fontId="2" fillId="0" borderId="0" xfId="2" applyNumberFormat="1" applyFont="1" applyFill="1" applyBorder="1" applyAlignment="1">
      <alignment horizontal="center"/>
    </xf>
    <xf numFmtId="0" fontId="27" fillId="0" borderId="0" xfId="3" applyFont="1" applyFill="1"/>
    <xf numFmtId="0" fontId="4" fillId="0" borderId="0" xfId="3" applyFont="1" applyFill="1"/>
    <xf numFmtId="0" fontId="11" fillId="0" borderId="0" xfId="3" quotePrefix="1" applyFont="1" applyFill="1"/>
    <xf numFmtId="0" fontId="4" fillId="0" borderId="0" xfId="3" applyFont="1" applyAlignment="1">
      <alignment wrapText="1"/>
    </xf>
    <xf numFmtId="0" fontId="5" fillId="0" borderId="0" xfId="3" applyFont="1" applyBorder="1" applyAlignment="1">
      <alignment horizontal="center" wrapText="1"/>
    </xf>
    <xf numFmtId="0" fontId="21" fillId="0" borderId="0" xfId="3" applyFont="1" applyBorder="1" applyAlignment="1">
      <alignment horizontal="center" wrapText="1"/>
    </xf>
    <xf numFmtId="0" fontId="2" fillId="0" borderId="0" xfId="3" applyFont="1" applyFill="1" applyAlignment="1">
      <alignment horizontal="left" vertical="top" wrapText="1" indent="3"/>
    </xf>
    <xf numFmtId="165" fontId="9" fillId="0" borderId="0" xfId="2" applyNumberFormat="1" applyFont="1" applyAlignment="1">
      <alignment horizontal="right"/>
    </xf>
    <xf numFmtId="165" fontId="2" fillId="0" borderId="0" xfId="2" applyNumberFormat="1" applyFont="1" applyAlignment="1">
      <alignment horizontal="right"/>
    </xf>
    <xf numFmtId="165" fontId="2" fillId="0" borderId="0" xfId="2" applyNumberFormat="1" applyFont="1" applyFill="1" applyAlignment="1">
      <alignment horizontal="right"/>
    </xf>
    <xf numFmtId="166" fontId="9" fillId="0" borderId="0" xfId="1" applyNumberFormat="1" applyFont="1" applyAlignment="1">
      <alignment horizontal="right"/>
    </xf>
    <xf numFmtId="166" fontId="2" fillId="0" borderId="0" xfId="1" applyNumberFormat="1" applyFont="1" applyAlignment="1">
      <alignment horizontal="right"/>
    </xf>
    <xf numFmtId="0" fontId="28" fillId="0" borderId="0" xfId="3" applyFont="1"/>
    <xf numFmtId="0" fontId="2" fillId="0" borderId="0" xfId="3" applyFont="1" applyFill="1" applyAlignment="1">
      <alignment horizontal="left" vertical="top" wrapText="1" indent="5"/>
    </xf>
    <xf numFmtId="166" fontId="9" fillId="0" borderId="43" xfId="1" applyNumberFormat="1" applyFont="1" applyBorder="1" applyAlignment="1">
      <alignment horizontal="right"/>
    </xf>
    <xf numFmtId="166" fontId="2" fillId="0" borderId="43" xfId="1" applyNumberFormat="1" applyFont="1" applyBorder="1" applyAlignment="1">
      <alignment horizontal="right"/>
    </xf>
    <xf numFmtId="166" fontId="2" fillId="0" borderId="43" xfId="1" applyNumberFormat="1" applyFont="1" applyFill="1" applyBorder="1" applyAlignment="1">
      <alignment horizontal="right"/>
    </xf>
    <xf numFmtId="0" fontId="9" fillId="0" borderId="0" xfId="3" applyFont="1" applyFill="1" applyAlignment="1">
      <alignment horizontal="left" vertical="top" wrapText="1" indent="5"/>
    </xf>
    <xf numFmtId="165" fontId="9" fillId="0" borderId="44" xfId="2" applyNumberFormat="1" applyFont="1" applyBorder="1" applyAlignment="1">
      <alignment horizontal="right"/>
    </xf>
    <xf numFmtId="165" fontId="2" fillId="0" borderId="44" xfId="2" applyNumberFormat="1" applyFont="1" applyBorder="1" applyAlignment="1">
      <alignment horizontal="right"/>
    </xf>
    <xf numFmtId="165" fontId="2" fillId="0" borderId="44" xfId="2" applyNumberFormat="1" applyFont="1" applyFill="1" applyBorder="1" applyAlignment="1">
      <alignment horizontal="right"/>
    </xf>
    <xf numFmtId="171" fontId="24" fillId="0" borderId="0" xfId="3" applyNumberFormat="1" applyFont="1" applyFill="1" applyBorder="1" applyAlignment="1">
      <alignment horizontal="right" wrapText="1"/>
    </xf>
    <xf numFmtId="171" fontId="25" fillId="0" borderId="0" xfId="3" applyNumberFormat="1" applyFont="1" applyFill="1" applyBorder="1" applyAlignment="1">
      <alignment horizontal="right" wrapText="1"/>
    </xf>
    <xf numFmtId="171" fontId="26" fillId="0" borderId="0" xfId="3" applyNumberFormat="1" applyFont="1" applyFill="1" applyAlignment="1">
      <alignment horizontal="right" wrapText="1"/>
    </xf>
    <xf numFmtId="171" fontId="4" fillId="0" borderId="0" xfId="3" applyNumberFormat="1" applyFont="1" applyFill="1" applyAlignment="1">
      <alignment horizontal="right" wrapText="1"/>
    </xf>
    <xf numFmtId="166" fontId="9" fillId="0" borderId="40" xfId="1" applyNumberFormat="1" applyFont="1" applyBorder="1" applyAlignment="1">
      <alignment horizontal="right"/>
    </xf>
    <xf numFmtId="166" fontId="2" fillId="0" borderId="40" xfId="1" applyNumberFormat="1" applyFont="1" applyBorder="1" applyAlignment="1">
      <alignment horizontal="right"/>
    </xf>
    <xf numFmtId="166" fontId="2" fillId="0" borderId="40" xfId="1" applyNumberFormat="1" applyFont="1" applyFill="1" applyBorder="1" applyAlignment="1">
      <alignment horizontal="right"/>
    </xf>
    <xf numFmtId="166" fontId="9" fillId="0" borderId="0" xfId="1" applyNumberFormat="1" applyFont="1" applyBorder="1" applyAlignment="1">
      <alignment horizontal="right"/>
    </xf>
    <xf numFmtId="166" fontId="2" fillId="0" borderId="0" xfId="1" applyNumberFormat="1" applyFont="1" applyBorder="1" applyAlignment="1">
      <alignment horizontal="right"/>
    </xf>
    <xf numFmtId="166" fontId="2" fillId="0" borderId="0" xfId="1" applyNumberFormat="1" applyFont="1" applyFill="1" applyBorder="1" applyAlignment="1">
      <alignment horizontal="right"/>
    </xf>
    <xf numFmtId="166" fontId="9" fillId="0" borderId="0" xfId="1" applyNumberFormat="1" applyFont="1" applyFill="1" applyBorder="1" applyAlignment="1">
      <alignment horizontal="right"/>
    </xf>
    <xf numFmtId="166" fontId="9" fillId="0" borderId="45" xfId="1" applyNumberFormat="1" applyFont="1" applyFill="1" applyBorder="1" applyAlignment="1">
      <alignment horizontal="right"/>
    </xf>
    <xf numFmtId="166" fontId="2" fillId="0" borderId="45" xfId="1" applyNumberFormat="1" applyFont="1" applyFill="1" applyBorder="1" applyAlignment="1">
      <alignment horizontal="right"/>
    </xf>
    <xf numFmtId="166" fontId="9" fillId="0" borderId="39" xfId="1" applyNumberFormat="1" applyFont="1" applyBorder="1" applyAlignment="1">
      <alignment horizontal="right"/>
    </xf>
    <xf numFmtId="166" fontId="2" fillId="0" borderId="39" xfId="1" applyNumberFormat="1" applyFont="1" applyBorder="1" applyAlignment="1">
      <alignment horizontal="right"/>
    </xf>
    <xf numFmtId="166" fontId="2" fillId="0" borderId="39" xfId="1" applyNumberFormat="1" applyFont="1" applyFill="1" applyBorder="1" applyAlignment="1">
      <alignment horizontal="right"/>
    </xf>
    <xf numFmtId="166" fontId="24" fillId="0" borderId="0" xfId="1" applyNumberFormat="1" applyFont="1" applyFill="1" applyBorder="1" applyAlignment="1">
      <alignment horizontal="right" wrapText="1"/>
    </xf>
    <xf numFmtId="166" fontId="25" fillId="0" borderId="0" xfId="1" applyNumberFormat="1" applyFont="1" applyFill="1" applyBorder="1" applyAlignment="1">
      <alignment horizontal="right" wrapText="1"/>
    </xf>
    <xf numFmtId="166" fontId="26" fillId="0" borderId="0" xfId="1" applyNumberFormat="1" applyFont="1" applyFill="1" applyAlignment="1">
      <alignment horizontal="right" wrapText="1"/>
    </xf>
    <xf numFmtId="166" fontId="4" fillId="0" borderId="0" xfId="1" applyNumberFormat="1" applyFont="1" applyFill="1" applyAlignment="1">
      <alignment horizontal="right" wrapText="1"/>
    </xf>
    <xf numFmtId="172" fontId="0" fillId="0" borderId="0" xfId="1" applyNumberFormat="1" applyFont="1" applyFill="1"/>
    <xf numFmtId="0" fontId="9" fillId="0" borderId="0" xfId="3" applyFont="1" applyFill="1" applyAlignment="1">
      <alignment horizontal="left" vertical="top" indent="5"/>
    </xf>
    <xf numFmtId="165" fontId="9" fillId="0" borderId="46" xfId="2" applyNumberFormat="1" applyFont="1" applyBorder="1" applyAlignment="1">
      <alignment horizontal="right"/>
    </xf>
    <xf numFmtId="165" fontId="2" fillId="0" borderId="46" xfId="2" applyNumberFormat="1" applyFont="1" applyBorder="1" applyAlignment="1">
      <alignment horizontal="right"/>
    </xf>
    <xf numFmtId="165" fontId="2" fillId="0" borderId="46" xfId="2" applyNumberFormat="1" applyFont="1" applyFill="1" applyBorder="1" applyAlignment="1">
      <alignment horizontal="right"/>
    </xf>
    <xf numFmtId="173" fontId="25" fillId="0" borderId="0" xfId="3" applyNumberFormat="1" applyFont="1" applyFill="1" applyAlignment="1">
      <alignment wrapText="1"/>
    </xf>
    <xf numFmtId="0" fontId="27" fillId="0" borderId="0" xfId="3" applyFont="1"/>
    <xf numFmtId="0" fontId="29" fillId="0" borderId="0" xfId="3" applyFont="1" applyFill="1" applyBorder="1" applyAlignment="1">
      <alignment horizontal="center" wrapText="1"/>
    </xf>
    <xf numFmtId="0" fontId="6" fillId="0" borderId="0" xfId="3" applyFont="1" applyFill="1" applyBorder="1" applyAlignment="1">
      <alignment horizontal="center" wrapText="1"/>
    </xf>
    <xf numFmtId="0" fontId="2" fillId="0" borderId="0" xfId="3" applyFont="1" applyFill="1" applyAlignment="1">
      <alignment horizontal="left" vertical="top" wrapText="1" indent="7"/>
    </xf>
    <xf numFmtId="173" fontId="24" fillId="0" borderId="40" xfId="3" applyNumberFormat="1" applyFont="1" applyFill="1" applyBorder="1" applyAlignment="1">
      <alignment wrapText="1"/>
    </xf>
    <xf numFmtId="173" fontId="25" fillId="0" borderId="40" xfId="3" applyNumberFormat="1" applyFont="1" applyFill="1" applyBorder="1" applyAlignment="1">
      <alignment wrapText="1"/>
    </xf>
    <xf numFmtId="173" fontId="26" fillId="0" borderId="0" xfId="3" applyNumberFormat="1" applyFont="1" applyFill="1" applyAlignment="1">
      <alignment wrapText="1"/>
    </xf>
    <xf numFmtId="173" fontId="4" fillId="0" borderId="0" xfId="3" applyNumberFormat="1" applyFont="1" applyFill="1" applyAlignment="1">
      <alignment wrapText="1"/>
    </xf>
    <xf numFmtId="166" fontId="26" fillId="0" borderId="0" xfId="1" applyNumberFormat="1" applyFont="1" applyFill="1" applyAlignment="1">
      <alignment wrapText="1"/>
    </xf>
    <xf numFmtId="166" fontId="4" fillId="0" borderId="0" xfId="1" applyNumberFormat="1" applyFont="1" applyFill="1" applyAlignment="1">
      <alignment wrapText="1"/>
    </xf>
    <xf numFmtId="166" fontId="9" fillId="0" borderId="38" xfId="1" applyNumberFormat="1" applyFont="1" applyBorder="1" applyAlignment="1">
      <alignment horizontal="right"/>
    </xf>
    <xf numFmtId="166" fontId="2" fillId="0" borderId="38" xfId="1" applyNumberFormat="1" applyFont="1" applyBorder="1" applyAlignment="1">
      <alignment horizontal="right"/>
    </xf>
    <xf numFmtId="166" fontId="2" fillId="0" borderId="38" xfId="1" applyNumberFormat="1" applyFont="1" applyFill="1" applyBorder="1" applyAlignment="1">
      <alignment horizontal="right"/>
    </xf>
    <xf numFmtId="0" fontId="2" fillId="0" borderId="0" xfId="3" applyFont="1" applyFill="1" applyAlignment="1">
      <alignment horizontal="left"/>
    </xf>
    <xf numFmtId="0" fontId="9" fillId="0" borderId="17" xfId="3" applyFont="1" applyBorder="1"/>
    <xf numFmtId="0" fontId="9" fillId="0" borderId="15" xfId="3" applyFont="1" applyBorder="1"/>
    <xf numFmtId="0" fontId="2" fillId="0" borderId="14" xfId="3" applyFont="1" applyBorder="1"/>
    <xf numFmtId="0" fontId="2" fillId="0" borderId="17" xfId="3" applyFont="1" applyBorder="1" applyAlignment="1">
      <alignment horizontal="left" indent="1"/>
    </xf>
    <xf numFmtId="165" fontId="9" fillId="0" borderId="14" xfId="2" applyNumberFormat="1" applyFont="1" applyBorder="1" applyAlignment="1">
      <alignment horizontal="right"/>
    </xf>
    <xf numFmtId="165" fontId="2" fillId="0" borderId="14" xfId="2" applyNumberFormat="1" applyFont="1" applyBorder="1" applyAlignment="1">
      <alignment horizontal="right"/>
    </xf>
    <xf numFmtId="165" fontId="2" fillId="0" borderId="14" xfId="2" applyNumberFormat="1" applyFont="1" applyFill="1" applyBorder="1" applyAlignment="1">
      <alignment horizontal="right"/>
    </xf>
    <xf numFmtId="173" fontId="2" fillId="0" borderId="0" xfId="3" applyNumberFormat="1" applyFont="1"/>
    <xf numFmtId="166" fontId="9" fillId="0" borderId="14" xfId="1" applyNumberFormat="1" applyFont="1" applyBorder="1" applyAlignment="1">
      <alignment horizontal="right"/>
    </xf>
    <xf numFmtId="166" fontId="2" fillId="0" borderId="14" xfId="1" applyNumberFormat="1" applyFont="1" applyBorder="1" applyAlignment="1">
      <alignment horizontal="right"/>
    </xf>
    <xf numFmtId="166" fontId="2" fillId="0" borderId="14" xfId="1" applyNumberFormat="1" applyFont="1" applyFill="1" applyBorder="1" applyAlignment="1">
      <alignment horizontal="right"/>
    </xf>
    <xf numFmtId="0" fontId="2" fillId="0" borderId="17" xfId="3" applyFont="1" applyFill="1" applyBorder="1" applyAlignment="1">
      <alignment horizontal="left" indent="1"/>
    </xf>
    <xf numFmtId="173" fontId="2" fillId="0" borderId="0" xfId="3" applyNumberFormat="1" applyFont="1" applyFill="1"/>
    <xf numFmtId="166" fontId="9" fillId="0" borderId="14" xfId="1" applyNumberFormat="1" applyFont="1" applyFill="1" applyBorder="1" applyAlignment="1">
      <alignment horizontal="right"/>
    </xf>
    <xf numFmtId="0" fontId="2" fillId="0" borderId="10" xfId="3" applyFont="1" applyBorder="1" applyAlignment="1">
      <alignment horizontal="left" indent="2"/>
    </xf>
    <xf numFmtId="165" fontId="9" fillId="0" borderId="11" xfId="2" applyNumberFormat="1" applyFont="1" applyBorder="1" applyAlignment="1">
      <alignment horizontal="right"/>
    </xf>
    <xf numFmtId="165" fontId="2" fillId="0" borderId="11" xfId="2" applyNumberFormat="1" applyFont="1" applyBorder="1" applyAlignment="1">
      <alignment horizontal="right"/>
    </xf>
    <xf numFmtId="0" fontId="9" fillId="0" borderId="17" xfId="3" applyFont="1" applyBorder="1" applyAlignment="1">
      <alignment horizontal="left"/>
    </xf>
    <xf numFmtId="173" fontId="9" fillId="0" borderId="14" xfId="3" applyNumberFormat="1" applyFont="1" applyBorder="1" applyAlignment="1">
      <alignment horizontal="right"/>
    </xf>
    <xf numFmtId="173" fontId="2" fillId="0" borderId="14" xfId="3" applyNumberFormat="1" applyFont="1" applyBorder="1" applyAlignment="1">
      <alignment horizontal="right"/>
    </xf>
    <xf numFmtId="173" fontId="2" fillId="0" borderId="14" xfId="3" applyNumberFormat="1" applyFont="1" applyFill="1" applyBorder="1" applyAlignment="1">
      <alignment horizontal="right"/>
    </xf>
    <xf numFmtId="174" fontId="2" fillId="0" borderId="0" xfId="3" applyNumberFormat="1" applyFont="1"/>
    <xf numFmtId="0" fontId="9" fillId="0" borderId="47" xfId="3" applyFont="1" applyBorder="1" applyAlignment="1">
      <alignment horizontal="left"/>
    </xf>
    <xf numFmtId="165" fontId="9" fillId="0" borderId="48" xfId="2" applyNumberFormat="1" applyFont="1" applyBorder="1" applyAlignment="1">
      <alignment horizontal="right"/>
    </xf>
    <xf numFmtId="165" fontId="2" fillId="0" borderId="48" xfId="2" applyNumberFormat="1" applyFont="1" applyBorder="1" applyAlignment="1">
      <alignment horizontal="right"/>
    </xf>
    <xf numFmtId="165" fontId="2" fillId="0" borderId="48" xfId="2" applyNumberFormat="1" applyFont="1" applyFill="1" applyBorder="1" applyAlignment="1">
      <alignment horizontal="right"/>
    </xf>
    <xf numFmtId="44" fontId="2" fillId="0" borderId="0" xfId="3" applyNumberFormat="1" applyFont="1"/>
    <xf numFmtId="0" fontId="9" fillId="0" borderId="18" xfId="3" applyFont="1" applyBorder="1" applyAlignment="1">
      <alignment horizontal="left"/>
    </xf>
    <xf numFmtId="165" fontId="9" fillId="0" borderId="19" xfId="2" applyNumberFormat="1" applyFont="1" applyFill="1" applyBorder="1" applyAlignment="1">
      <alignment horizontal="right"/>
    </xf>
    <xf numFmtId="165" fontId="2" fillId="0" borderId="19" xfId="2" applyNumberFormat="1" applyFont="1" applyFill="1" applyBorder="1" applyAlignment="1">
      <alignment horizontal="right"/>
    </xf>
    <xf numFmtId="44" fontId="2" fillId="0" borderId="0" xfId="3" applyNumberFormat="1" applyFont="1" applyFill="1"/>
    <xf numFmtId="0" fontId="2" fillId="0" borderId="0" xfId="3" applyFont="1" applyFill="1" applyBorder="1"/>
    <xf numFmtId="172" fontId="9" fillId="0" borderId="6" xfId="1" applyNumberFormat="1" applyFont="1" applyFill="1" applyBorder="1" applyAlignment="1">
      <alignment horizontal="right"/>
    </xf>
    <xf numFmtId="172" fontId="2" fillId="0" borderId="6" xfId="1" applyNumberFormat="1" applyFont="1" applyFill="1" applyBorder="1" applyAlignment="1">
      <alignment horizontal="right"/>
    </xf>
    <xf numFmtId="169" fontId="2" fillId="0" borderId="8" xfId="2" applyNumberFormat="1" applyFont="1" applyFill="1" applyBorder="1" applyAlignment="1">
      <alignment horizontal="right"/>
    </xf>
    <xf numFmtId="172" fontId="2" fillId="0" borderId="9" xfId="1" applyNumberFormat="1" applyFont="1" applyFill="1" applyBorder="1" applyAlignment="1">
      <alignment horizontal="right"/>
    </xf>
    <xf numFmtId="169" fontId="2" fillId="0" borderId="11" xfId="2" applyNumberFormat="1" applyFont="1" applyFill="1" applyBorder="1" applyAlignment="1">
      <alignment horizontal="right"/>
    </xf>
    <xf numFmtId="172" fontId="2" fillId="0" borderId="12" xfId="1" applyNumberFormat="1" applyFont="1" applyFill="1" applyBorder="1" applyAlignment="1">
      <alignment horizontal="right"/>
    </xf>
    <xf numFmtId="0" fontId="11" fillId="0" borderId="0" xfId="3" quotePrefix="1" applyFont="1" applyAlignment="1">
      <alignment horizontal="left"/>
    </xf>
    <xf numFmtId="0" fontId="2" fillId="0" borderId="0" xfId="3" applyFont="1" applyFill="1" applyBorder="1" applyAlignment="1">
      <alignment horizontal="left"/>
    </xf>
    <xf numFmtId="0" fontId="11" fillId="0" borderId="0" xfId="3" quotePrefix="1" applyFont="1" applyFill="1" applyAlignment="1">
      <alignment horizontal="left"/>
    </xf>
    <xf numFmtId="44" fontId="9" fillId="0" borderId="5" xfId="2" applyFont="1" applyFill="1" applyBorder="1"/>
    <xf numFmtId="10" fontId="2" fillId="0" borderId="0" xfId="4" applyNumberFormat="1" applyFont="1" applyFill="1"/>
    <xf numFmtId="44" fontId="2" fillId="0" borderId="5" xfId="2" applyFont="1" applyFill="1" applyBorder="1"/>
    <xf numFmtId="10" fontId="2" fillId="3" borderId="6" xfId="4" applyNumberFormat="1" applyFont="1" applyFill="1" applyBorder="1"/>
    <xf numFmtId="44" fontId="2" fillId="3" borderId="5" xfId="2" applyFont="1" applyFill="1" applyBorder="1"/>
    <xf numFmtId="10" fontId="2" fillId="0" borderId="6" xfId="4" applyNumberFormat="1" applyFont="1" applyFill="1" applyBorder="1"/>
    <xf numFmtId="10" fontId="2" fillId="0" borderId="0" xfId="3" applyNumberFormat="1" applyFont="1" applyFill="1"/>
    <xf numFmtId="44" fontId="2" fillId="0" borderId="5" xfId="2" applyFont="1" applyBorder="1"/>
    <xf numFmtId="10" fontId="2" fillId="0" borderId="6" xfId="4" applyNumberFormat="1" applyFont="1" applyBorder="1"/>
    <xf numFmtId="44" fontId="2" fillId="0" borderId="8" xfId="2" applyFont="1" applyBorder="1"/>
    <xf numFmtId="10" fontId="2" fillId="0" borderId="9" xfId="4" applyNumberFormat="1" applyFont="1" applyBorder="1"/>
    <xf numFmtId="169" fontId="2" fillId="0" borderId="8" xfId="2" applyNumberFormat="1" applyFont="1" applyFill="1" applyBorder="1"/>
    <xf numFmtId="169" fontId="2" fillId="0" borderId="11" xfId="2" applyNumberFormat="1" applyFont="1" applyFill="1" applyBorder="1"/>
    <xf numFmtId="44" fontId="2" fillId="0" borderId="11" xfId="2" applyFont="1" applyBorder="1"/>
    <xf numFmtId="10" fontId="2" fillId="0" borderId="12" xfId="4" applyNumberFormat="1" applyFont="1" applyBorder="1"/>
    <xf numFmtId="2" fontId="2" fillId="0" borderId="0" xfId="3" applyNumberFormat="1" applyFont="1" applyAlignment="1">
      <alignment horizontal="center"/>
    </xf>
    <xf numFmtId="0" fontId="2" fillId="0" borderId="0" xfId="3" quotePrefix="1" applyFont="1"/>
    <xf numFmtId="0" fontId="3" fillId="0" borderId="0" xfId="3" applyFont="1" applyFill="1" applyAlignment="1">
      <alignment horizontal="center" vertical="top" wrapText="1"/>
    </xf>
    <xf numFmtId="0" fontId="3" fillId="0" borderId="0" xfId="3" applyFont="1" applyFill="1" applyAlignment="1">
      <alignment horizontal="center" vertical="top" wrapText="1"/>
    </xf>
    <xf numFmtId="9" fontId="2" fillId="0" borderId="0" xfId="5" applyFont="1"/>
    <xf numFmtId="10" fontId="2" fillId="0" borderId="0" xfId="5" applyNumberFormat="1" applyFont="1"/>
    <xf numFmtId="10" fontId="9" fillId="0" borderId="6" xfId="4" applyNumberFormat="1" applyFont="1" applyFill="1" applyBorder="1"/>
    <xf numFmtId="9" fontId="4" fillId="0" borderId="0" xfId="4" applyFont="1"/>
    <xf numFmtId="0" fontId="11" fillId="0" borderId="15" xfId="3" applyFont="1" applyBorder="1" applyAlignment="1"/>
    <xf numFmtId="0" fontId="11" fillId="0" borderId="15" xfId="3" applyFont="1" applyBorder="1" applyAlignment="1">
      <alignment horizontal="left"/>
    </xf>
    <xf numFmtId="0" fontId="11" fillId="0" borderId="15" xfId="3" applyFont="1" applyFill="1" applyBorder="1" applyAlignment="1"/>
    <xf numFmtId="165" fontId="11" fillId="0" borderId="13" xfId="3" applyNumberFormat="1" applyFont="1" applyBorder="1" applyAlignment="1"/>
    <xf numFmtId="165" fontId="2" fillId="0" borderId="0" xfId="0" applyNumberFormat="1" applyFont="1" applyFill="1" applyAlignment="1">
      <alignment horizontal="center" wrapText="1"/>
    </xf>
    <xf numFmtId="166" fontId="4" fillId="0" borderId="0" xfId="3" applyNumberFormat="1"/>
    <xf numFmtId="4" fontId="4" fillId="0" borderId="0" xfId="3" applyNumberFormat="1"/>
    <xf numFmtId="166" fontId="2" fillId="0" borderId="38" xfId="1" applyNumberFormat="1" applyFont="1" applyBorder="1" applyAlignment="1"/>
    <xf numFmtId="166" fontId="2" fillId="0" borderId="39" xfId="1" applyNumberFormat="1" applyFont="1" applyBorder="1" applyAlignment="1"/>
    <xf numFmtId="165" fontId="2" fillId="0" borderId="41" xfId="2" applyNumberFormat="1" applyFont="1" applyBorder="1" applyAlignment="1"/>
    <xf numFmtId="165" fontId="2" fillId="0" borderId="42" xfId="2" applyNumberFormat="1" applyFont="1" applyBorder="1" applyAlignment="1"/>
    <xf numFmtId="0" fontId="2" fillId="0" borderId="15" xfId="3" applyFont="1" applyBorder="1"/>
    <xf numFmtId="44" fontId="11" fillId="0" borderId="13" xfId="3" applyNumberFormat="1" applyFont="1" applyFill="1" applyBorder="1"/>
    <xf numFmtId="0" fontId="11" fillId="0" borderId="19" xfId="3" applyFont="1" applyFill="1" applyBorder="1"/>
    <xf numFmtId="0" fontId="15" fillId="0" borderId="15" xfId="3" applyFont="1" applyBorder="1" applyAlignment="1">
      <alignment horizontal="right"/>
    </xf>
    <xf numFmtId="0" fontId="15" fillId="0" borderId="13" xfId="3" applyFont="1" applyBorder="1" applyAlignment="1"/>
    <xf numFmtId="165" fontId="11" fillId="0" borderId="14" xfId="2" applyNumberFormat="1" applyFont="1" applyFill="1" applyBorder="1" applyAlignment="1"/>
    <xf numFmtId="165" fontId="11" fillId="0" borderId="8" xfId="3" applyNumberFormat="1" applyFont="1" applyFill="1" applyBorder="1" applyAlignment="1"/>
    <xf numFmtId="165" fontId="11" fillId="0" borderId="8" xfId="2" applyNumberFormat="1" applyFont="1" applyFill="1" applyBorder="1" applyAlignment="1"/>
    <xf numFmtId="0" fontId="11" fillId="0" borderId="17" xfId="3" applyFont="1" applyFill="1" applyBorder="1" applyAlignment="1">
      <alignment horizontal="left" wrapText="1" indent="1"/>
    </xf>
    <xf numFmtId="0" fontId="2" fillId="0" borderId="26" xfId="3" applyFont="1" applyFill="1" applyBorder="1" applyAlignment="1">
      <alignment horizontal="left"/>
    </xf>
    <xf numFmtId="0" fontId="2" fillId="0" borderId="25" xfId="3" applyFont="1" applyFill="1" applyBorder="1" applyAlignment="1">
      <alignment horizontal="left"/>
    </xf>
    <xf numFmtId="0" fontId="9" fillId="0" borderId="31" xfId="3" applyFont="1" applyFill="1" applyBorder="1"/>
    <xf numFmtId="165" fontId="2" fillId="0" borderId="27" xfId="2" applyNumberFormat="1" applyFont="1" applyFill="1" applyBorder="1"/>
    <xf numFmtId="165" fontId="2" fillId="0" borderId="28" xfId="2" applyNumberFormat="1" applyFont="1" applyFill="1" applyBorder="1"/>
    <xf numFmtId="165" fontId="2" fillId="0" borderId="29" xfId="2" applyNumberFormat="1" applyFont="1" applyFill="1" applyBorder="1"/>
    <xf numFmtId="165" fontId="2" fillId="0" borderId="17" xfId="1" applyNumberFormat="1" applyFont="1" applyFill="1" applyBorder="1"/>
    <xf numFmtId="165" fontId="2" fillId="0" borderId="14" xfId="1" applyNumberFormat="1" applyFont="1" applyFill="1" applyBorder="1"/>
    <xf numFmtId="165" fontId="2" fillId="0" borderId="30" xfId="1" applyNumberFormat="1" applyFont="1" applyFill="1" applyBorder="1"/>
    <xf numFmtId="165" fontId="9" fillId="0" borderId="10" xfId="2" applyNumberFormat="1" applyFont="1" applyFill="1" applyBorder="1"/>
    <xf numFmtId="165" fontId="9" fillId="0" borderId="11" xfId="2" applyNumberFormat="1" applyFont="1" applyFill="1" applyBorder="1"/>
    <xf numFmtId="165" fontId="9" fillId="0" borderId="12" xfId="2" applyNumberFormat="1" applyFont="1" applyFill="1" applyBorder="1"/>
    <xf numFmtId="165" fontId="2" fillId="0" borderId="34" xfId="1" applyNumberFormat="1" applyFont="1" applyFill="1" applyBorder="1"/>
    <xf numFmtId="165" fontId="9" fillId="0" borderId="36" xfId="2" applyNumberFormat="1" applyFont="1" applyFill="1" applyBorder="1"/>
    <xf numFmtId="165" fontId="2" fillId="0" borderId="0" xfId="2" applyNumberFormat="1" applyFont="1"/>
    <xf numFmtId="165" fontId="2" fillId="0" borderId="0" xfId="3" applyNumberFormat="1" applyFont="1" applyFill="1"/>
    <xf numFmtId="168" fontId="2" fillId="0" borderId="0" xfId="3" applyNumberFormat="1" applyFont="1" applyFill="1"/>
    <xf numFmtId="165" fontId="9" fillId="0" borderId="35" xfId="2" applyNumberFormat="1" applyFont="1" applyFill="1" applyBorder="1"/>
    <xf numFmtId="0" fontId="19" fillId="0" borderId="0" xfId="3" applyFont="1" applyAlignment="1">
      <alignment horizontal="center"/>
    </xf>
    <xf numFmtId="49" fontId="19" fillId="0" borderId="0" xfId="3" applyNumberFormat="1" applyFont="1" applyAlignment="1">
      <alignment horizontal="center"/>
    </xf>
    <xf numFmtId="0" fontId="20" fillId="0" borderId="0" xfId="3" applyFont="1" applyFill="1" applyAlignment="1">
      <alignment horizontal="left"/>
    </xf>
    <xf numFmtId="0" fontId="1" fillId="0" borderId="0" xfId="3" applyFont="1" applyAlignment="1">
      <alignment horizontal="center"/>
    </xf>
    <xf numFmtId="0" fontId="3" fillId="0" borderId="0" xfId="3" applyFont="1" applyFill="1" applyAlignment="1">
      <alignment horizontal="center" vertical="top" wrapText="1"/>
    </xf>
    <xf numFmtId="0" fontId="4" fillId="0" borderId="0" xfId="3" applyFont="1" applyFill="1" applyAlignment="1">
      <alignment horizontal="center"/>
    </xf>
    <xf numFmtId="0" fontId="21" fillId="0" borderId="37" xfId="3" applyFont="1" applyBorder="1" applyAlignment="1">
      <alignment horizontal="center" wrapText="1"/>
    </xf>
    <xf numFmtId="0" fontId="1" fillId="0" borderId="0" xfId="3" applyFont="1" applyFill="1" applyAlignment="1">
      <alignment horizontal="center"/>
    </xf>
    <xf numFmtId="0" fontId="3" fillId="0" borderId="0" xfId="3" applyFont="1" applyAlignment="1">
      <alignment horizontal="center"/>
    </xf>
    <xf numFmtId="0" fontId="9" fillId="0" borderId="0" xfId="3" applyFont="1" applyAlignment="1">
      <alignment horizontal="center"/>
    </xf>
    <xf numFmtId="0" fontId="11" fillId="0" borderId="0" xfId="3" quotePrefix="1" applyFont="1" applyFill="1" applyAlignment="1">
      <alignment horizontal="left" wrapText="1"/>
    </xf>
    <xf numFmtId="0" fontId="6" fillId="2" borderId="22" xfId="3" applyFont="1" applyFill="1" applyBorder="1" applyAlignment="1">
      <alignment horizontal="center" wrapText="1"/>
    </xf>
    <xf numFmtId="0" fontId="6" fillId="2" borderId="23" xfId="3" applyFont="1" applyFill="1" applyBorder="1" applyAlignment="1">
      <alignment horizontal="center" wrapText="1"/>
    </xf>
    <xf numFmtId="0" fontId="6" fillId="2" borderId="24" xfId="3" applyFont="1" applyFill="1" applyBorder="1" applyAlignment="1">
      <alignment horizontal="center" wrapText="1"/>
    </xf>
    <xf numFmtId="0" fontId="11" fillId="0" borderId="0" xfId="3" applyFont="1" applyAlignment="1">
      <alignment horizontal="left" wrapText="1"/>
    </xf>
    <xf numFmtId="0" fontId="1" fillId="0" borderId="0" xfId="3" applyFont="1" applyAlignment="1">
      <alignment horizontal="center" wrapText="1"/>
    </xf>
    <xf numFmtId="3" fontId="11" fillId="0" borderId="0" xfId="3" quotePrefix="1" applyNumberFormat="1" applyFont="1" applyFill="1" applyAlignment="1">
      <alignment horizontal="left" wrapText="1"/>
    </xf>
    <xf numFmtId="0" fontId="11" fillId="0" borderId="0" xfId="3" applyFont="1" applyFill="1" applyAlignment="1">
      <alignment horizontal="left" wrapText="1"/>
    </xf>
    <xf numFmtId="0" fontId="1" fillId="0" borderId="0" xfId="0" applyFont="1" applyAlignment="1">
      <alignment horizontal="center"/>
    </xf>
    <xf numFmtId="0" fontId="3" fillId="0" borderId="0" xfId="0" applyFont="1" applyFill="1" applyAlignment="1">
      <alignment horizontal="center" vertical="top" wrapText="1"/>
    </xf>
    <xf numFmtId="3" fontId="11" fillId="0" borderId="0" xfId="0" quotePrefix="1" applyNumberFormat="1" applyFont="1" applyFill="1" applyAlignment="1">
      <alignment horizontal="left" wrapText="1"/>
    </xf>
    <xf numFmtId="0" fontId="11" fillId="0" borderId="0" xfId="0" applyFont="1" applyFill="1" applyAlignment="1">
      <alignment horizontal="left" wrapText="1"/>
    </xf>
  </cellXfs>
  <cellStyles count="6">
    <cellStyle name="Comma" xfId="1" builtinId="3"/>
    <cellStyle name="Currency" xfId="2" builtinId="4"/>
    <cellStyle name="Normal" xfId="0" builtinId="0"/>
    <cellStyle name="Normal 2" xfId="3"/>
    <cellStyle name="Percent" xfId="5"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28575</xdr:colOff>
      <xdr:row>35</xdr:row>
      <xdr:rowOff>57150</xdr:rowOff>
    </xdr:from>
    <xdr:to>
      <xdr:col>13</xdr:col>
      <xdr:colOff>0</xdr:colOff>
      <xdr:row>53</xdr:row>
      <xdr:rowOff>9525</xdr:rowOff>
    </xdr:to>
    <xdr:sp macro="" textlink="">
      <xdr:nvSpPr>
        <xdr:cNvPr id="2" name="Text Box 1"/>
        <xdr:cNvSpPr txBox="1">
          <a:spLocks noChangeArrowheads="1"/>
        </xdr:cNvSpPr>
      </xdr:nvSpPr>
      <xdr:spPr bwMode="auto">
        <a:xfrm>
          <a:off x="28575" y="6448425"/>
          <a:ext cx="7896225" cy="2867025"/>
        </a:xfrm>
        <a:prstGeom prst="rect">
          <a:avLst/>
        </a:prstGeom>
        <a:solidFill>
          <a:srgbClr val="FFFFFF"/>
        </a:solidFill>
        <a:ln w="9525">
          <a:noFill/>
          <a:miter lim="800000"/>
          <a:headEnd/>
          <a:tailEnd/>
        </a:ln>
      </xdr:spPr>
      <xdr:txBody>
        <a:bodyPr vertOverflow="clip" wrap="square" lIns="27432" tIns="27432" rIns="27432" bIns="0" anchor="t" upright="1"/>
        <a:lstStyle/>
        <a:p>
          <a:pPr algn="just" rtl="0">
            <a:defRPr sz="1000"/>
          </a:pPr>
          <a:r>
            <a:rPr lang="en-US" sz="1200" b="0" i="0" u="none" strike="noStrike" baseline="0">
              <a:solidFill>
                <a:sysClr val="windowText" lastClr="000000"/>
              </a:solidFill>
              <a:latin typeface="Times New Roman"/>
              <a:cs typeface="Times New Roman"/>
            </a:rPr>
            <a:t>The Selected Financial Information displayed in this document is for the convenience of the reader only and is based on information contained in the Company’s audited consolidated financial statements included in its Annual Reports on Form 10-K for the periods presented, which have been filed with the U.S. Securities and Exchange Commission. These filings are available on our website, http://ir.moodys.com under the heading “SEC filings” and on the Securities and Exchange Commission's website.  Certain comparative amounts have been reclassified to conform to the current period's presentation.  The following Selected Financial Information should be read in conjunction with “Management’s Discussion and Analysis of Financial Condition and Results of Operations,” the consolidated financial statements and related notes included in such Annual Reports as well as the risk factors discussed in the Company’s Annual Report on Form 10-K for the year ended December 31, 2018 and in subsequent SEC filings made by the Company, which are </a:t>
          </a:r>
          <a:r>
            <a:rPr lang="en-US" sz="1200" b="0" i="0" u="none" strike="noStrike" baseline="0">
              <a:solidFill>
                <a:sysClr val="windowText" lastClr="000000"/>
              </a:solidFill>
              <a:latin typeface="Times New Roman"/>
              <a:ea typeface="+mn-ea"/>
              <a:cs typeface="Times New Roman"/>
            </a:rPr>
            <a:t>available on our website and on the Securities and Exchange Commission’s website. These, together with the “Safe Harbor" statements made in reliance on the Private Securities Litigation Reform Act of 1995 contained in such Annual Report and subsequent filings, set forth important factors that could cause actual results to differ materially from those contained herein. The Company disclaims any duty to supplement, update or revise such information on a going forward basis, whether as a result of subsequent developments, changed expectations or otherwise.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anGrac\AppData\Local\CDM\Admin6\LRP\5cfd6bb4-974f-42aa-8149-50c8609bdd51\2019-02-25%2009-54-10\2018%2010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Data"/>
      <sheetName val="Income statement"/>
      <sheetName val="Comprehensive Income All"/>
      <sheetName val="Balance Sheet - ALL"/>
      <sheetName val="Statement of Cash Flows"/>
      <sheetName val="Equity Statement (2 Prior Year)"/>
      <sheetName val="Equity Statement (Prior Year)"/>
      <sheetName val="Equity Statement (Current Year)"/>
      <sheetName val="Reclass Table"/>
      <sheetName val="Retained Earnings Table_2_"/>
      <sheetName val="BS Reclass Table"/>
      <sheetName val="Income statement Reclass Table"/>
      <sheetName val="BS Adjustment"/>
      <sheetName val="SCF Adjustments"/>
      <sheetName val="Pension adoption table"/>
      <sheetName val="Revenue by Category"/>
      <sheetName val="LOB and geographic Revenue"/>
      <sheetName val="Trans &amp; Relation Revenue Table"/>
      <sheetName val="Revenue recognition"/>
      <sheetName val="Deferred Revenue"/>
      <sheetName val="Recognition Period MIS"/>
      <sheetName val="Recognition Period MA"/>
    </sheetNames>
    <sheetDataSet>
      <sheetData sheetId="0" refreshError="1">
        <row r="4">
          <cell r="E4">
            <v>4442.7</v>
          </cell>
        </row>
        <row r="15">
          <cell r="E15">
            <v>351.6</v>
          </cell>
          <cell r="H15">
            <v>779.1</v>
          </cell>
        </row>
        <row r="23">
          <cell r="E23">
            <v>191.6</v>
          </cell>
        </row>
        <row r="24">
          <cell r="E24">
            <v>194.4</v>
          </cell>
        </row>
        <row r="25">
          <cell r="E25">
            <v>1.76</v>
          </cell>
        </row>
      </sheetData>
      <sheetData sheetId="1" refreshError="1"/>
      <sheetData sheetId="2" refreshError="1"/>
      <sheetData sheetId="3" refreshError="1">
        <row r="36">
          <cell r="A36" t="str">
            <v>Shareholders' equity (deficit):</v>
          </cell>
          <cell r="B36" t="str">
            <v/>
          </cell>
          <cell r="C36" t="str">
            <v/>
          </cell>
          <cell r="D36" t="str">
            <v/>
          </cell>
        </row>
        <row r="45">
          <cell r="F45">
            <v>196.6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zoomScale="55" zoomScaleNormal="55" workbookViewId="0">
      <selection activeCell="X34" sqref="X34"/>
    </sheetView>
  </sheetViews>
  <sheetFormatPr defaultColWidth="9.109375" defaultRowHeight="13.2" x14ac:dyDescent="0.25"/>
  <cols>
    <col min="1" max="16384" width="9.109375" style="48"/>
  </cols>
  <sheetData>
    <row r="1" spans="1:15" ht="17.399999999999999" x14ac:dyDescent="0.3">
      <c r="A1" s="388" t="s">
        <v>111</v>
      </c>
      <c r="B1" s="388"/>
      <c r="C1" s="388"/>
      <c r="D1" s="388"/>
      <c r="E1" s="388"/>
      <c r="F1" s="388"/>
      <c r="G1" s="388"/>
      <c r="H1" s="388"/>
      <c r="I1" s="388"/>
      <c r="J1" s="388"/>
      <c r="K1" s="388"/>
      <c r="L1" s="388"/>
      <c r="M1" s="388"/>
      <c r="N1" s="170"/>
      <c r="O1" s="170"/>
    </row>
    <row r="2" spans="1:15" ht="17.399999999999999" x14ac:dyDescent="0.3">
      <c r="A2" s="389" t="s">
        <v>141</v>
      </c>
      <c r="B2" s="389"/>
      <c r="C2" s="389"/>
      <c r="D2" s="389"/>
      <c r="E2" s="389"/>
      <c r="F2" s="389"/>
      <c r="G2" s="389"/>
      <c r="H2" s="389"/>
      <c r="I2" s="389"/>
      <c r="J2" s="389"/>
      <c r="K2" s="389"/>
      <c r="L2" s="389"/>
      <c r="M2" s="389"/>
      <c r="N2" s="171"/>
      <c r="O2" s="171"/>
    </row>
    <row r="3" spans="1:15" x14ac:dyDescent="0.25">
      <c r="A3" s="50"/>
    </row>
    <row r="4" spans="1:15" x14ac:dyDescent="0.25">
      <c r="A4" s="50"/>
    </row>
    <row r="5" spans="1:15" x14ac:dyDescent="0.25">
      <c r="M5" s="172" t="s">
        <v>142</v>
      </c>
    </row>
    <row r="6" spans="1:15" x14ac:dyDescent="0.25">
      <c r="M6" s="173"/>
    </row>
    <row r="7" spans="1:15" ht="15.6" x14ac:dyDescent="0.3">
      <c r="A7" s="174" t="s">
        <v>143</v>
      </c>
      <c r="M7" s="175">
        <v>2</v>
      </c>
    </row>
    <row r="9" spans="1:15" ht="15.6" x14ac:dyDescent="0.3">
      <c r="A9" s="174" t="s">
        <v>144</v>
      </c>
      <c r="M9" s="175">
        <v>3</v>
      </c>
    </row>
    <row r="10" spans="1:15" ht="15.6" x14ac:dyDescent="0.3">
      <c r="M10" s="176"/>
    </row>
    <row r="11" spans="1:15" ht="15.6" x14ac:dyDescent="0.3">
      <c r="A11" s="390" t="s">
        <v>145</v>
      </c>
      <c r="B11" s="390"/>
      <c r="C11" s="390"/>
      <c r="D11" s="390"/>
      <c r="E11" s="390"/>
      <c r="F11" s="390"/>
      <c r="G11" s="390"/>
      <c r="H11" s="390"/>
      <c r="I11" s="390"/>
      <c r="J11" s="390"/>
      <c r="K11" s="390"/>
      <c r="L11" s="390"/>
      <c r="M11" s="175">
        <v>4</v>
      </c>
    </row>
    <row r="12" spans="1:15" x14ac:dyDescent="0.25">
      <c r="A12" s="50"/>
      <c r="B12" s="50"/>
      <c r="C12" s="50"/>
      <c r="D12" s="50"/>
      <c r="E12" s="50"/>
      <c r="F12" s="50"/>
      <c r="G12" s="50"/>
      <c r="H12" s="50"/>
      <c r="I12" s="50"/>
      <c r="J12" s="50"/>
      <c r="K12" s="50"/>
      <c r="L12" s="50"/>
      <c r="M12" s="177"/>
    </row>
    <row r="13" spans="1:15" ht="15.6" x14ac:dyDescent="0.3">
      <c r="A13" s="178" t="s">
        <v>146</v>
      </c>
      <c r="B13" s="178"/>
      <c r="C13" s="178"/>
      <c r="D13" s="178"/>
      <c r="E13" s="178"/>
      <c r="F13" s="178"/>
      <c r="G13" s="178"/>
      <c r="H13" s="178"/>
      <c r="I13" s="178"/>
      <c r="J13" s="178"/>
      <c r="K13" s="178"/>
      <c r="L13" s="178"/>
      <c r="M13" s="175">
        <v>5</v>
      </c>
    </row>
    <row r="14" spans="1:15" x14ac:dyDescent="0.25">
      <c r="A14" s="50"/>
      <c r="B14" s="50"/>
      <c r="C14" s="50"/>
      <c r="D14" s="50"/>
      <c r="E14" s="50"/>
      <c r="F14" s="50"/>
      <c r="G14" s="50"/>
      <c r="H14" s="50"/>
      <c r="I14" s="50"/>
      <c r="J14" s="50"/>
      <c r="K14" s="50"/>
      <c r="L14" s="50"/>
      <c r="M14" s="177"/>
    </row>
    <row r="15" spans="1:15" ht="15.6" x14ac:dyDescent="0.3">
      <c r="A15" s="178" t="s">
        <v>147</v>
      </c>
      <c r="B15" s="178"/>
      <c r="C15" s="178"/>
      <c r="D15" s="178"/>
      <c r="E15" s="178"/>
      <c r="F15" s="178"/>
      <c r="G15" s="178"/>
      <c r="H15" s="178"/>
      <c r="I15" s="178"/>
      <c r="J15" s="178"/>
      <c r="K15" s="178"/>
      <c r="L15" s="178"/>
      <c r="M15" s="175">
        <v>6</v>
      </c>
    </row>
    <row r="16" spans="1:15" ht="15.6" x14ac:dyDescent="0.3">
      <c r="A16" s="174"/>
      <c r="B16" s="174"/>
      <c r="C16" s="174"/>
      <c r="D16" s="174"/>
      <c r="E16" s="174"/>
      <c r="F16" s="174"/>
      <c r="G16" s="174"/>
      <c r="H16" s="174"/>
      <c r="I16" s="174"/>
      <c r="J16" s="174"/>
      <c r="K16" s="174"/>
      <c r="L16" s="174"/>
      <c r="M16" s="179"/>
    </row>
    <row r="17" spans="1:13" ht="15.6" x14ac:dyDescent="0.3">
      <c r="A17" s="178" t="s">
        <v>148</v>
      </c>
      <c r="M17" s="175">
        <v>7</v>
      </c>
    </row>
    <row r="19" spans="1:13" ht="15.6" x14ac:dyDescent="0.3">
      <c r="A19" s="178" t="s">
        <v>149</v>
      </c>
      <c r="M19" s="175">
        <v>8</v>
      </c>
    </row>
    <row r="21" spans="1:13" ht="15.6" x14ac:dyDescent="0.3">
      <c r="A21" s="178" t="s">
        <v>150</v>
      </c>
      <c r="M21" s="175">
        <v>9</v>
      </c>
    </row>
    <row r="23" spans="1:13" ht="15.6" x14ac:dyDescent="0.3">
      <c r="A23" s="178" t="s">
        <v>151</v>
      </c>
      <c r="M23" s="175">
        <v>10</v>
      </c>
    </row>
    <row r="25" spans="1:13" ht="15.6" x14ac:dyDescent="0.3">
      <c r="A25" s="178" t="s">
        <v>152</v>
      </c>
      <c r="M25" s="175">
        <v>11</v>
      </c>
    </row>
    <row r="27" spans="1:13" ht="15.6" x14ac:dyDescent="0.3">
      <c r="A27" s="178" t="s">
        <v>153</v>
      </c>
      <c r="M27" s="175">
        <v>12</v>
      </c>
    </row>
    <row r="29" spans="1:13" ht="15.6" x14ac:dyDescent="0.3">
      <c r="A29" s="178" t="s">
        <v>154</v>
      </c>
      <c r="M29" s="175">
        <v>13</v>
      </c>
    </row>
    <row r="31" spans="1:13" ht="15.6" x14ac:dyDescent="0.3">
      <c r="A31" s="178" t="s">
        <v>155</v>
      </c>
      <c r="M31" s="175">
        <v>14</v>
      </c>
    </row>
    <row r="34" spans="1:17" s="50" customFormat="1" x14ac:dyDescent="0.25"/>
    <row r="35" spans="1:17" ht="12.75" customHeight="1" x14ac:dyDescent="0.3">
      <c r="A35" s="180"/>
      <c r="B35" s="180"/>
      <c r="C35" s="180"/>
      <c r="D35" s="180"/>
      <c r="E35" s="180"/>
      <c r="F35" s="180"/>
      <c r="G35" s="180"/>
      <c r="H35" s="180"/>
      <c r="I35" s="180"/>
      <c r="J35" s="180"/>
      <c r="K35" s="180"/>
      <c r="L35" s="180"/>
      <c r="M35" s="180"/>
    </row>
    <row r="36" spans="1:17" ht="12.75" customHeight="1" x14ac:dyDescent="0.3">
      <c r="A36" s="180"/>
      <c r="B36" s="180"/>
      <c r="C36" s="180"/>
      <c r="D36" s="180"/>
      <c r="E36" s="180"/>
      <c r="F36" s="180"/>
      <c r="G36" s="180"/>
      <c r="H36" s="180"/>
      <c r="I36" s="180"/>
      <c r="J36" s="180"/>
      <c r="K36" s="180"/>
      <c r="L36" s="180"/>
      <c r="M36" s="180"/>
    </row>
    <row r="37" spans="1:17" ht="12.75" customHeight="1" x14ac:dyDescent="0.3">
      <c r="A37" s="180"/>
      <c r="B37" s="180"/>
      <c r="C37" s="180"/>
      <c r="D37" s="180"/>
      <c r="E37" s="180"/>
      <c r="F37" s="180"/>
      <c r="G37" s="180"/>
      <c r="H37" s="180"/>
      <c r="I37" s="180"/>
      <c r="J37" s="180"/>
      <c r="K37" s="180"/>
      <c r="L37" s="180"/>
      <c r="M37" s="180"/>
    </row>
    <row r="38" spans="1:17" ht="12.75" customHeight="1" x14ac:dyDescent="0.3">
      <c r="A38" s="180"/>
      <c r="B38" s="180"/>
      <c r="C38" s="180"/>
      <c r="D38" s="180"/>
      <c r="E38" s="180"/>
      <c r="F38" s="180"/>
      <c r="G38" s="180"/>
      <c r="H38" s="180"/>
      <c r="I38" s="180"/>
      <c r="J38" s="180"/>
      <c r="K38" s="180"/>
      <c r="L38" s="180"/>
      <c r="M38" s="180"/>
    </row>
    <row r="39" spans="1:17" ht="12.75" customHeight="1" x14ac:dyDescent="0.3">
      <c r="A39" s="180"/>
      <c r="B39" s="180"/>
      <c r="C39" s="180"/>
      <c r="D39" s="180"/>
      <c r="E39" s="180"/>
      <c r="F39" s="180"/>
      <c r="G39" s="180"/>
      <c r="H39" s="180"/>
      <c r="I39" s="180"/>
      <c r="J39" s="180"/>
      <c r="K39" s="180"/>
      <c r="L39" s="180"/>
      <c r="M39" s="180"/>
      <c r="N39" s="142"/>
      <c r="O39" s="142"/>
      <c r="P39" s="142"/>
      <c r="Q39" s="142"/>
    </row>
    <row r="40" spans="1:17" ht="12.75" customHeight="1" x14ac:dyDescent="0.3">
      <c r="A40" s="180"/>
      <c r="B40" s="180"/>
      <c r="C40" s="180"/>
      <c r="D40" s="180"/>
      <c r="E40" s="180"/>
      <c r="F40" s="180"/>
      <c r="G40" s="180"/>
      <c r="H40" s="180"/>
      <c r="I40" s="180"/>
      <c r="J40" s="180"/>
      <c r="K40" s="180"/>
      <c r="L40" s="180"/>
      <c r="M40" s="180"/>
      <c r="N40" s="142"/>
      <c r="O40" s="142"/>
      <c r="P40" s="142"/>
      <c r="Q40" s="142"/>
    </row>
    <row r="41" spans="1:17" ht="12.75" customHeight="1" x14ac:dyDescent="0.3">
      <c r="A41" s="180"/>
      <c r="B41" s="180"/>
      <c r="C41" s="180"/>
      <c r="D41" s="180"/>
      <c r="E41" s="180"/>
      <c r="F41" s="180"/>
      <c r="G41" s="180"/>
      <c r="H41" s="180"/>
      <c r="I41" s="180"/>
      <c r="J41" s="180"/>
      <c r="K41" s="180"/>
      <c r="L41" s="180"/>
      <c r="M41" s="180"/>
      <c r="N41" s="142"/>
      <c r="O41" s="142"/>
      <c r="P41" s="142"/>
      <c r="Q41" s="142"/>
    </row>
    <row r="42" spans="1:17" ht="12.75" customHeight="1" x14ac:dyDescent="0.3">
      <c r="A42" s="180"/>
      <c r="B42" s="180"/>
      <c r="C42" s="180"/>
      <c r="D42" s="180"/>
      <c r="E42" s="180"/>
      <c r="F42" s="180"/>
      <c r="G42" s="180"/>
      <c r="H42" s="180"/>
      <c r="I42" s="180"/>
      <c r="J42" s="180"/>
      <c r="K42" s="180"/>
      <c r="L42" s="180"/>
      <c r="M42" s="180"/>
      <c r="N42" s="142"/>
      <c r="O42" s="142"/>
      <c r="P42" s="142"/>
      <c r="Q42" s="142"/>
    </row>
    <row r="43" spans="1:17" ht="12.75" customHeight="1" x14ac:dyDescent="0.3">
      <c r="A43" s="180"/>
      <c r="B43" s="180"/>
      <c r="C43" s="180"/>
      <c r="D43" s="180"/>
      <c r="E43" s="180"/>
      <c r="F43" s="180"/>
      <c r="G43" s="180"/>
      <c r="H43" s="180"/>
      <c r="I43" s="180"/>
      <c r="J43" s="180"/>
      <c r="K43" s="180"/>
      <c r="L43" s="180"/>
      <c r="M43" s="180"/>
    </row>
    <row r="44" spans="1:17" ht="12.75" customHeight="1" x14ac:dyDescent="0.3">
      <c r="A44" s="180"/>
      <c r="B44" s="180"/>
      <c r="C44" s="180"/>
      <c r="D44" s="180"/>
      <c r="E44" s="180"/>
      <c r="F44" s="180"/>
      <c r="G44" s="180"/>
      <c r="H44" s="180"/>
      <c r="I44" s="180"/>
      <c r="J44" s="180"/>
      <c r="K44" s="180"/>
      <c r="L44" s="180"/>
      <c r="M44" s="180"/>
    </row>
    <row r="45" spans="1:17" ht="12.75" customHeight="1" x14ac:dyDescent="0.3">
      <c r="A45" s="180"/>
      <c r="B45" s="180"/>
      <c r="C45" s="180"/>
      <c r="D45" s="180"/>
      <c r="E45" s="180"/>
      <c r="F45" s="180"/>
      <c r="G45" s="180"/>
      <c r="H45" s="180"/>
      <c r="I45" s="180"/>
      <c r="J45" s="180"/>
      <c r="K45" s="180"/>
      <c r="L45" s="180"/>
      <c r="M45" s="180"/>
    </row>
    <row r="46" spans="1:17" ht="12.75" customHeight="1" x14ac:dyDescent="0.3">
      <c r="A46" s="180"/>
      <c r="B46" s="180"/>
      <c r="C46" s="180"/>
      <c r="D46" s="180"/>
      <c r="E46" s="180"/>
      <c r="F46" s="180"/>
      <c r="G46" s="180"/>
      <c r="H46" s="180"/>
      <c r="I46" s="180"/>
      <c r="J46" s="180"/>
      <c r="K46" s="180"/>
      <c r="L46" s="180"/>
      <c r="M46" s="180"/>
    </row>
    <row r="47" spans="1:17" ht="12.75" customHeight="1" x14ac:dyDescent="0.3">
      <c r="A47" s="180"/>
      <c r="B47" s="180"/>
      <c r="C47" s="180"/>
      <c r="D47" s="180"/>
      <c r="E47" s="180"/>
      <c r="F47" s="180"/>
      <c r="G47" s="180"/>
      <c r="H47" s="180"/>
      <c r="I47" s="180"/>
      <c r="J47" s="180"/>
      <c r="K47" s="180"/>
      <c r="L47" s="180"/>
      <c r="M47" s="180"/>
    </row>
    <row r="48" spans="1:17" ht="12.75" customHeight="1" x14ac:dyDescent="0.3">
      <c r="A48" s="180"/>
      <c r="B48" s="180"/>
      <c r="C48" s="180"/>
      <c r="D48" s="180"/>
      <c r="E48" s="180"/>
      <c r="F48" s="180"/>
      <c r="G48" s="180"/>
      <c r="H48" s="180"/>
      <c r="I48" s="180"/>
      <c r="J48" s="180"/>
      <c r="K48" s="180"/>
      <c r="L48" s="180"/>
      <c r="M48" s="180"/>
    </row>
    <row r="49" spans="1:13" ht="12.75" customHeight="1" x14ac:dyDescent="0.3">
      <c r="A49" s="180"/>
      <c r="B49" s="180"/>
      <c r="C49" s="180"/>
      <c r="D49" s="180"/>
      <c r="E49" s="180"/>
      <c r="F49" s="180"/>
      <c r="G49" s="180"/>
      <c r="H49" s="180"/>
      <c r="I49" s="180"/>
      <c r="J49" s="180"/>
      <c r="K49" s="180"/>
      <c r="L49" s="180"/>
      <c r="M49" s="180"/>
    </row>
    <row r="50" spans="1:13" ht="12.75" customHeight="1" x14ac:dyDescent="0.3">
      <c r="A50" s="180"/>
      <c r="B50" s="180"/>
      <c r="C50" s="180"/>
      <c r="D50" s="180"/>
      <c r="E50" s="180"/>
      <c r="F50" s="180"/>
      <c r="G50" s="180"/>
      <c r="H50" s="180"/>
      <c r="I50" s="180"/>
      <c r="J50" s="180"/>
      <c r="K50" s="180"/>
      <c r="L50" s="180"/>
      <c r="M50" s="180"/>
    </row>
    <row r="51" spans="1:13" ht="12.75" customHeight="1" x14ac:dyDescent="0.3">
      <c r="A51" s="180"/>
      <c r="B51" s="180"/>
      <c r="C51" s="180"/>
      <c r="D51" s="180"/>
      <c r="E51" s="180"/>
      <c r="F51" s="180"/>
      <c r="G51" s="180"/>
      <c r="H51" s="180"/>
      <c r="I51" s="180"/>
      <c r="J51" s="180"/>
      <c r="K51" s="180"/>
      <c r="L51" s="180"/>
      <c r="M51" s="180"/>
    </row>
    <row r="52" spans="1:13" ht="12.75" customHeight="1" x14ac:dyDescent="0.3">
      <c r="A52" s="180"/>
      <c r="B52" s="180"/>
      <c r="C52" s="180"/>
      <c r="D52" s="180"/>
      <c r="E52" s="180"/>
      <c r="F52" s="180"/>
      <c r="G52" s="180"/>
      <c r="H52" s="180"/>
      <c r="I52" s="180"/>
      <c r="J52" s="180"/>
      <c r="K52" s="180"/>
      <c r="L52" s="180"/>
      <c r="M52" s="180"/>
    </row>
    <row r="53" spans="1:13" ht="12.75" customHeight="1" x14ac:dyDescent="0.3">
      <c r="A53" s="180"/>
      <c r="B53" s="180"/>
      <c r="C53" s="180"/>
      <c r="D53" s="180"/>
      <c r="E53" s="180"/>
      <c r="F53" s="180"/>
      <c r="G53" s="180"/>
      <c r="H53" s="180"/>
      <c r="I53" s="180"/>
      <c r="J53" s="180"/>
      <c r="K53" s="180"/>
      <c r="L53" s="180"/>
      <c r="M53" s="180"/>
    </row>
    <row r="54" spans="1:13" ht="12.75" customHeight="1" x14ac:dyDescent="0.3">
      <c r="A54" s="180"/>
      <c r="B54" s="180"/>
      <c r="C54" s="180"/>
      <c r="D54" s="180"/>
      <c r="E54" s="180"/>
      <c r="F54" s="180"/>
      <c r="G54" s="180"/>
      <c r="H54" s="180"/>
      <c r="I54" s="180"/>
      <c r="J54" s="180"/>
      <c r="K54" s="180"/>
      <c r="L54" s="180"/>
      <c r="M54" s="180"/>
    </row>
    <row r="55" spans="1:13" ht="12.75" customHeight="1" x14ac:dyDescent="0.3">
      <c r="A55" s="180"/>
      <c r="B55" s="180"/>
      <c r="C55" s="180"/>
      <c r="D55" s="180"/>
      <c r="E55" s="180"/>
      <c r="F55" s="180"/>
      <c r="G55" s="180"/>
      <c r="H55" s="180"/>
      <c r="I55" s="180"/>
      <c r="J55" s="180"/>
      <c r="K55" s="180"/>
      <c r="L55" s="180"/>
      <c r="M55" s="180"/>
    </row>
    <row r="56" spans="1:13" ht="12.75" customHeight="1" x14ac:dyDescent="0.3">
      <c r="A56" s="180"/>
      <c r="B56" s="180"/>
      <c r="C56" s="180"/>
      <c r="D56" s="180"/>
      <c r="E56" s="180"/>
      <c r="F56" s="180"/>
      <c r="G56" s="180"/>
      <c r="H56" s="180"/>
      <c r="I56" s="180"/>
      <c r="J56" s="180"/>
      <c r="K56" s="180"/>
      <c r="L56" s="180"/>
      <c r="M56" s="180"/>
    </row>
    <row r="57" spans="1:13" ht="12.75" customHeight="1" x14ac:dyDescent="0.3">
      <c r="A57" s="180"/>
      <c r="B57" s="180"/>
      <c r="C57" s="180"/>
      <c r="D57" s="180"/>
      <c r="E57" s="180"/>
      <c r="F57" s="180"/>
      <c r="G57" s="180"/>
      <c r="H57" s="180"/>
      <c r="I57" s="180"/>
      <c r="J57" s="180"/>
      <c r="K57" s="180"/>
      <c r="L57" s="180"/>
      <c r="M57" s="180"/>
    </row>
  </sheetData>
  <mergeCells count="3">
    <mergeCell ref="A1:M1"/>
    <mergeCell ref="A2:M2"/>
    <mergeCell ref="A11:L11"/>
  </mergeCells>
  <printOptions horizontalCentered="1"/>
  <pageMargins left="0.75" right="0.75" top="1" bottom="1" header="0.5" footer="0.5"/>
  <pageSetup scale="76" orientation="portrait" r:id="rId1"/>
  <headerFooter alignWithMargins="0">
    <oddFooter>&amp;L&amp;"Times New Roman,Regular"Page 1&amp;C&amp;"Times New Roman,Regular"Moody's Corporation: Selected Financial Information&amp;R&amp;"Times New Roman,Regular"&amp;A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130" zoomScaleNormal="130" workbookViewId="0">
      <selection activeCell="A24" sqref="A24"/>
    </sheetView>
  </sheetViews>
  <sheetFormatPr defaultColWidth="9.109375" defaultRowHeight="13.2" x14ac:dyDescent="0.25"/>
  <cols>
    <col min="1" max="1" width="36.88671875" style="48" customWidth="1"/>
    <col min="2" max="3" width="17.109375" style="48" customWidth="1"/>
    <col min="4" max="7" width="15.6640625" style="48" customWidth="1"/>
    <col min="8" max="16384" width="9.109375" style="48"/>
  </cols>
  <sheetData>
    <row r="1" spans="1:9" x14ac:dyDescent="0.25">
      <c r="A1" s="391" t="s">
        <v>0</v>
      </c>
      <c r="B1" s="391"/>
      <c r="C1" s="391"/>
      <c r="D1" s="391"/>
      <c r="E1" s="391"/>
      <c r="F1" s="391"/>
      <c r="G1" s="391"/>
      <c r="H1" s="95"/>
    </row>
    <row r="2" spans="1:9" x14ac:dyDescent="0.25">
      <c r="A2" s="391" t="s">
        <v>99</v>
      </c>
      <c r="B2" s="391"/>
      <c r="C2" s="391"/>
      <c r="D2" s="391"/>
      <c r="E2" s="391"/>
      <c r="F2" s="391"/>
      <c r="G2" s="391"/>
      <c r="H2" s="95"/>
    </row>
    <row r="3" spans="1:9" s="96" customFormat="1" ht="10.8" thickBot="1" x14ac:dyDescent="0.25"/>
    <row r="4" spans="1:9" s="100" customFormat="1" ht="15.75" customHeight="1" x14ac:dyDescent="0.25">
      <c r="A4" s="97"/>
      <c r="B4" s="98">
        <v>2018</v>
      </c>
      <c r="C4" s="98">
        <v>2017</v>
      </c>
      <c r="D4" s="98">
        <v>2016</v>
      </c>
      <c r="E4" s="98">
        <v>2015</v>
      </c>
      <c r="F4" s="99">
        <v>2014</v>
      </c>
      <c r="G4" s="99">
        <v>2013</v>
      </c>
    </row>
    <row r="5" spans="1:9" s="96" customFormat="1" ht="15.75" customHeight="1" x14ac:dyDescent="0.25">
      <c r="A5" s="101" t="s">
        <v>100</v>
      </c>
      <c r="B5" s="102">
        <v>6.74</v>
      </c>
      <c r="C5" s="103">
        <v>5.15</v>
      </c>
      <c r="D5" s="103">
        <v>1.36</v>
      </c>
      <c r="E5" s="103">
        <v>4.63</v>
      </c>
      <c r="F5" s="104">
        <v>4.6100000000000003</v>
      </c>
      <c r="G5" s="104">
        <v>3.6</v>
      </c>
      <c r="H5" s="67"/>
      <c r="I5" s="48"/>
    </row>
    <row r="6" spans="1:9" s="96" customFormat="1" ht="13.5" customHeight="1" x14ac:dyDescent="0.2">
      <c r="A6" s="105" t="s">
        <v>101</v>
      </c>
      <c r="B6" s="107"/>
      <c r="C6" s="107"/>
      <c r="D6" s="106"/>
      <c r="E6" s="106"/>
      <c r="F6" s="107"/>
      <c r="G6" s="107"/>
      <c r="H6" s="67"/>
    </row>
    <row r="7" spans="1:9" s="67" customFormat="1" ht="13.5" customHeight="1" x14ac:dyDescent="0.2">
      <c r="A7" s="109" t="s">
        <v>166</v>
      </c>
      <c r="B7" s="112">
        <v>0.19</v>
      </c>
      <c r="C7" s="139"/>
      <c r="D7" s="106">
        <v>0.04</v>
      </c>
      <c r="E7" s="106"/>
      <c r="F7" s="110"/>
      <c r="G7" s="110" t="s">
        <v>95</v>
      </c>
    </row>
    <row r="8" spans="1:9" s="96" customFormat="1" ht="13.5" customHeight="1" x14ac:dyDescent="0.2">
      <c r="A8" s="109" t="s">
        <v>302</v>
      </c>
      <c r="B8" s="112"/>
      <c r="C8" s="139"/>
      <c r="D8" s="106"/>
      <c r="E8" s="106">
        <v>-0.03</v>
      </c>
      <c r="F8" s="111">
        <v>-0.03</v>
      </c>
      <c r="G8" s="111">
        <v>-0.09</v>
      </c>
      <c r="H8" s="67"/>
    </row>
    <row r="9" spans="1:9" s="96" customFormat="1" ht="13.5" customHeight="1" x14ac:dyDescent="0.2">
      <c r="A9" s="109" t="s">
        <v>168</v>
      </c>
      <c r="B9" s="112"/>
      <c r="C9" s="139"/>
      <c r="D9" s="110">
        <v>3.59</v>
      </c>
      <c r="E9" s="110"/>
      <c r="F9" s="108"/>
      <c r="G9" s="110">
        <v>0.14000000000000001</v>
      </c>
      <c r="H9" s="67"/>
    </row>
    <row r="10" spans="1:9" s="96" customFormat="1" ht="13.5" customHeight="1" x14ac:dyDescent="0.2">
      <c r="A10" s="109" t="s">
        <v>307</v>
      </c>
      <c r="B10" s="112"/>
      <c r="C10" s="139"/>
      <c r="D10" s="110">
        <v>-0.18</v>
      </c>
      <c r="E10" s="110"/>
      <c r="F10" s="108"/>
      <c r="G10" s="110"/>
      <c r="H10" s="67"/>
    </row>
    <row r="11" spans="1:9" s="96" customFormat="1" ht="13.5" customHeight="1" x14ac:dyDescent="0.2">
      <c r="A11" s="109" t="s">
        <v>102</v>
      </c>
      <c r="B11" s="112"/>
      <c r="C11" s="139"/>
      <c r="D11" s="110"/>
      <c r="E11" s="110"/>
      <c r="F11" s="108">
        <v>-0.37</v>
      </c>
      <c r="G11" s="110"/>
      <c r="H11" s="67"/>
    </row>
    <row r="12" spans="1:9" s="96" customFormat="1" ht="13.5" customHeight="1" x14ac:dyDescent="0.2">
      <c r="A12" s="109" t="s">
        <v>127</v>
      </c>
      <c r="B12" s="112">
        <v>0.03</v>
      </c>
      <c r="C12" s="110">
        <v>0.1</v>
      </c>
      <c r="D12" s="110"/>
      <c r="E12" s="110"/>
      <c r="F12" s="108"/>
      <c r="G12" s="110"/>
      <c r="H12" s="67"/>
    </row>
    <row r="13" spans="1:9" s="96" customFormat="1" ht="13.5" customHeight="1" x14ac:dyDescent="0.2">
      <c r="A13" s="109" t="s">
        <v>128</v>
      </c>
      <c r="B13" s="112"/>
      <c r="C13" s="110">
        <v>-0.37</v>
      </c>
      <c r="D13" s="110"/>
      <c r="E13" s="110"/>
      <c r="F13" s="108"/>
      <c r="G13" s="110"/>
      <c r="H13" s="67"/>
    </row>
    <row r="14" spans="1:9" s="96" customFormat="1" ht="13.5" customHeight="1" x14ac:dyDescent="0.2">
      <c r="A14" s="109" t="s">
        <v>126</v>
      </c>
      <c r="B14" s="112"/>
      <c r="C14" s="110">
        <v>-0.31</v>
      </c>
      <c r="D14" s="110"/>
      <c r="E14" s="110"/>
      <c r="F14" s="108"/>
      <c r="G14" s="110"/>
      <c r="H14" s="67"/>
    </row>
    <row r="15" spans="1:9" s="96" customFormat="1" ht="13.5" customHeight="1" x14ac:dyDescent="0.2">
      <c r="A15" s="109" t="s">
        <v>298</v>
      </c>
      <c r="B15" s="112">
        <v>0.4</v>
      </c>
      <c r="C15" s="110">
        <v>0.23</v>
      </c>
      <c r="D15" s="110">
        <v>0.13</v>
      </c>
      <c r="E15" s="110">
        <v>0.11</v>
      </c>
      <c r="F15" s="108">
        <v>0.1</v>
      </c>
      <c r="G15" s="110">
        <v>0.09</v>
      </c>
      <c r="H15" s="67"/>
    </row>
    <row r="16" spans="1:9" s="96" customFormat="1" ht="13.5" customHeight="1" x14ac:dyDescent="0.2">
      <c r="A16" s="109" t="s">
        <v>303</v>
      </c>
      <c r="B16" s="141">
        <v>-0.3</v>
      </c>
      <c r="C16" s="111">
        <v>1.28</v>
      </c>
      <c r="D16" s="110"/>
      <c r="E16" s="110"/>
      <c r="F16" s="108"/>
      <c r="G16" s="110"/>
      <c r="H16" s="67"/>
    </row>
    <row r="17" spans="1:8" s="96" customFormat="1" ht="20.399999999999999" x14ac:dyDescent="0.2">
      <c r="A17" s="369" t="s">
        <v>304</v>
      </c>
      <c r="B17" s="141"/>
      <c r="C17" s="111">
        <v>-0.01</v>
      </c>
      <c r="D17" s="111"/>
      <c r="E17" s="111"/>
      <c r="F17" s="108"/>
      <c r="G17" s="111"/>
      <c r="H17" s="67"/>
    </row>
    <row r="18" spans="1:8" s="96" customFormat="1" ht="13.5" customHeight="1" x14ac:dyDescent="0.2">
      <c r="A18" s="109" t="s">
        <v>299</v>
      </c>
      <c r="B18" s="141">
        <v>0.33</v>
      </c>
      <c r="C18" s="111"/>
      <c r="D18" s="111"/>
      <c r="E18" s="111"/>
      <c r="F18" s="108"/>
      <c r="G18" s="111"/>
      <c r="H18" s="67"/>
    </row>
    <row r="19" spans="1:8" s="67" customFormat="1" ht="15.75" customHeight="1" x14ac:dyDescent="0.2">
      <c r="A19" s="101" t="s">
        <v>103</v>
      </c>
      <c r="B19" s="140">
        <f t="shared" ref="B19:G19" si="0">SUM(B5:B18)</f>
        <v>7.3900000000000015</v>
      </c>
      <c r="C19" s="362">
        <f t="shared" si="0"/>
        <v>6.0700000000000012</v>
      </c>
      <c r="D19" s="362">
        <f t="shared" si="0"/>
        <v>4.9400000000000004</v>
      </c>
      <c r="E19" s="362">
        <f t="shared" si="0"/>
        <v>4.71</v>
      </c>
      <c r="F19" s="362">
        <f t="shared" si="0"/>
        <v>4.3099999999999996</v>
      </c>
      <c r="G19" s="362">
        <f t="shared" si="0"/>
        <v>3.74</v>
      </c>
    </row>
    <row r="20" spans="1:8" s="96" customFormat="1" ht="7.5" customHeight="1" x14ac:dyDescent="0.2">
      <c r="A20" s="113"/>
      <c r="B20" s="115"/>
      <c r="C20" s="115"/>
      <c r="D20" s="114"/>
      <c r="E20" s="114"/>
      <c r="F20" s="115"/>
      <c r="G20" s="115"/>
      <c r="H20" s="67"/>
    </row>
    <row r="21" spans="1:8" s="96" customFormat="1" ht="10.199999999999999" x14ac:dyDescent="0.2">
      <c r="A21" s="101" t="s">
        <v>104</v>
      </c>
      <c r="B21" s="138">
        <v>194.4</v>
      </c>
      <c r="C21" s="117">
        <v>194.2</v>
      </c>
      <c r="D21" s="116">
        <v>195.4</v>
      </c>
      <c r="E21" s="116">
        <v>203.4</v>
      </c>
      <c r="F21" s="117">
        <v>214.7</v>
      </c>
      <c r="G21" s="117">
        <v>223.5</v>
      </c>
      <c r="H21" s="67"/>
    </row>
    <row r="22" spans="1:8" s="96" customFormat="1" ht="5.25" customHeight="1" thickBot="1" x14ac:dyDescent="0.25">
      <c r="A22" s="118"/>
      <c r="B22" s="119"/>
      <c r="C22" s="119"/>
      <c r="D22" s="363"/>
      <c r="E22" s="119"/>
      <c r="F22" s="119"/>
      <c r="G22" s="119"/>
      <c r="H22" s="67"/>
    </row>
    <row r="23" spans="1:8" s="96" customFormat="1" ht="10.199999999999999" x14ac:dyDescent="0.2">
      <c r="A23" s="120"/>
      <c r="B23" s="120"/>
      <c r="C23" s="120"/>
      <c r="D23" s="120"/>
      <c r="E23" s="120"/>
      <c r="F23" s="120"/>
      <c r="G23" s="120"/>
      <c r="H23" s="67"/>
    </row>
    <row r="24" spans="1:8" s="96" customFormat="1" ht="10.199999999999999" x14ac:dyDescent="0.2">
      <c r="A24" s="120"/>
      <c r="B24" s="120"/>
      <c r="C24" s="120"/>
      <c r="D24" s="120"/>
      <c r="E24" s="120"/>
      <c r="F24" s="120"/>
      <c r="G24" s="120"/>
    </row>
    <row r="25" spans="1:8" s="96" customFormat="1" ht="10.199999999999999" x14ac:dyDescent="0.2">
      <c r="A25" s="66" t="s">
        <v>105</v>
      </c>
      <c r="B25" s="66"/>
      <c r="C25" s="66"/>
      <c r="D25" s="66"/>
      <c r="E25" s="66"/>
      <c r="F25" s="121"/>
      <c r="G25" s="121"/>
    </row>
    <row r="26" spans="1:8" s="96" customFormat="1" ht="10.199999999999999" x14ac:dyDescent="0.2">
      <c r="E26" s="66"/>
      <c r="F26" s="121"/>
      <c r="G26" s="121"/>
    </row>
    <row r="27" spans="1:8" x14ac:dyDescent="0.25">
      <c r="D27" s="122"/>
    </row>
  </sheetData>
  <mergeCells count="2">
    <mergeCell ref="A1:G1"/>
    <mergeCell ref="A2:G2"/>
  </mergeCells>
  <printOptions horizontalCentered="1"/>
  <pageMargins left="0.75" right="0.75" top="1" bottom="1" header="0.5" footer="0.5"/>
  <pageSetup scale="76" orientation="portrait" r:id="rId1"/>
  <headerFooter alignWithMargins="0">
    <oddFooter>&amp;L&amp;"Times New Roman,Regular"Page 13&amp;C&amp;"Times New Roman,Regular"Moody's Corporation: Selected Financial Information&amp;R&amp;"Times New Roman,Regular"Reconciliation of Non-GAAP
 EPS Measures to GAAP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workbookViewId="0">
      <selection activeCell="P3" sqref="P3"/>
    </sheetView>
  </sheetViews>
  <sheetFormatPr defaultColWidth="9.109375" defaultRowHeight="13.2" x14ac:dyDescent="0.25"/>
  <cols>
    <col min="1" max="1" width="42.33203125" style="48" customWidth="1"/>
    <col min="2" max="3" width="17.109375" style="48" customWidth="1"/>
    <col min="4" max="7" width="15.6640625" style="48" customWidth="1"/>
    <col min="8" max="16384" width="9.109375" style="48"/>
  </cols>
  <sheetData>
    <row r="1" spans="1:8" x14ac:dyDescent="0.25">
      <c r="A1" s="391" t="s">
        <v>0</v>
      </c>
      <c r="B1" s="391"/>
      <c r="C1" s="391"/>
      <c r="D1" s="391"/>
      <c r="E1" s="391"/>
      <c r="F1" s="391"/>
      <c r="G1" s="391"/>
    </row>
    <row r="2" spans="1:8" ht="24.75" customHeight="1" x14ac:dyDescent="0.25">
      <c r="A2" s="403" t="s">
        <v>88</v>
      </c>
      <c r="B2" s="403"/>
      <c r="C2" s="403"/>
      <c r="D2" s="391"/>
      <c r="E2" s="391"/>
      <c r="F2" s="391"/>
      <c r="G2" s="391"/>
    </row>
    <row r="3" spans="1:8" ht="12.75" customHeight="1" x14ac:dyDescent="0.25">
      <c r="A3" s="392" t="s">
        <v>84</v>
      </c>
      <c r="B3" s="392"/>
      <c r="C3" s="392"/>
      <c r="D3" s="392"/>
      <c r="E3" s="392"/>
      <c r="F3" s="392"/>
      <c r="G3" s="392"/>
    </row>
    <row r="5" spans="1:8" ht="17.25" customHeight="1" x14ac:dyDescent="0.25">
      <c r="A5" s="68"/>
      <c r="B5" s="68">
        <v>2018</v>
      </c>
      <c r="C5" s="68">
        <v>2017</v>
      </c>
      <c r="D5" s="68">
        <v>2016</v>
      </c>
      <c r="E5" s="68">
        <v>2015</v>
      </c>
      <c r="F5" s="69">
        <v>2014</v>
      </c>
      <c r="G5" s="68">
        <v>2013</v>
      </c>
    </row>
    <row r="6" spans="1:8" x14ac:dyDescent="0.25">
      <c r="A6" s="82" t="s">
        <v>89</v>
      </c>
      <c r="B6" s="83">
        <v>1868.2</v>
      </c>
      <c r="C6" s="78">
        <v>1820.8</v>
      </c>
      <c r="D6" s="78">
        <v>650.9</v>
      </c>
      <c r="E6" s="78">
        <v>1490.7</v>
      </c>
      <c r="F6" s="78">
        <v>1449.8</v>
      </c>
      <c r="G6" s="78">
        <v>1248</v>
      </c>
      <c r="H6" s="73"/>
    </row>
    <row r="7" spans="1:8" x14ac:dyDescent="0.25">
      <c r="A7" s="84" t="s">
        <v>90</v>
      </c>
      <c r="B7" s="135"/>
      <c r="C7" s="350"/>
      <c r="D7" s="72"/>
      <c r="E7" s="72"/>
      <c r="F7" s="85"/>
      <c r="G7" s="72"/>
      <c r="H7" s="73"/>
    </row>
    <row r="8" spans="1:8" x14ac:dyDescent="0.25">
      <c r="A8" s="86" t="s">
        <v>91</v>
      </c>
      <c r="B8" s="364">
        <v>48.7</v>
      </c>
      <c r="C8" s="351"/>
      <c r="D8" s="72">
        <v>12</v>
      </c>
      <c r="E8" s="72"/>
      <c r="F8" s="85"/>
      <c r="G8" s="72"/>
      <c r="H8" s="73"/>
    </row>
    <row r="9" spans="1:8" x14ac:dyDescent="0.25">
      <c r="A9" s="84" t="s">
        <v>92</v>
      </c>
      <c r="B9" s="135">
        <v>191.9</v>
      </c>
      <c r="C9" s="350">
        <v>158.30000000000001</v>
      </c>
      <c r="D9" s="87">
        <v>126.7</v>
      </c>
      <c r="E9" s="87">
        <v>113.5</v>
      </c>
      <c r="F9" s="87">
        <v>95.6</v>
      </c>
      <c r="G9" s="87">
        <v>93.4</v>
      </c>
      <c r="H9" s="73"/>
    </row>
    <row r="10" spans="1:8" x14ac:dyDescent="0.25">
      <c r="A10" s="84" t="s">
        <v>125</v>
      </c>
      <c r="B10" s="135">
        <v>8.3000000000000007</v>
      </c>
      <c r="C10" s="350">
        <v>22.5</v>
      </c>
      <c r="D10" s="87"/>
      <c r="E10" s="87"/>
      <c r="F10" s="87"/>
      <c r="G10" s="87"/>
      <c r="H10" s="73"/>
    </row>
    <row r="11" spans="1:8" x14ac:dyDescent="0.25">
      <c r="A11" s="84" t="s">
        <v>93</v>
      </c>
      <c r="B11" s="135"/>
      <c r="C11" s="350"/>
      <c r="D11" s="87">
        <v>863.8</v>
      </c>
      <c r="E11" s="87"/>
      <c r="F11" s="87"/>
      <c r="G11" s="87"/>
      <c r="H11" s="73"/>
    </row>
    <row r="12" spans="1:8" x14ac:dyDescent="0.25">
      <c r="A12" s="84" t="s">
        <v>94</v>
      </c>
      <c r="B12" s="135"/>
      <c r="C12" s="350"/>
      <c r="D12" s="88"/>
      <c r="E12" s="88"/>
      <c r="F12" s="85"/>
      <c r="G12" s="88"/>
      <c r="H12" s="73"/>
    </row>
    <row r="13" spans="1:8" s="50" customFormat="1" hidden="1" x14ac:dyDescent="0.25">
      <c r="A13" s="70" t="s">
        <v>91</v>
      </c>
      <c r="B13" s="136"/>
      <c r="C13" s="352"/>
      <c r="D13" s="89"/>
      <c r="E13" s="89"/>
      <c r="F13" s="85"/>
      <c r="G13" s="88" t="s">
        <v>95</v>
      </c>
      <c r="H13" s="90"/>
    </row>
    <row r="14" spans="1:8" x14ac:dyDescent="0.25">
      <c r="A14" s="82" t="s">
        <v>96</v>
      </c>
      <c r="B14" s="137">
        <f t="shared" ref="B14:G14" si="0">SUM(B6:B13)</f>
        <v>2117.1000000000004</v>
      </c>
      <c r="C14" s="353">
        <f t="shared" si="0"/>
        <v>2001.6</v>
      </c>
      <c r="D14" s="353">
        <f t="shared" si="0"/>
        <v>1653.4</v>
      </c>
      <c r="E14" s="353">
        <f t="shared" si="0"/>
        <v>1604.2</v>
      </c>
      <c r="F14" s="353">
        <f t="shared" si="0"/>
        <v>1545.3999999999999</v>
      </c>
      <c r="G14" s="353">
        <f t="shared" si="0"/>
        <v>1341.4</v>
      </c>
      <c r="H14" s="73"/>
    </row>
    <row r="15" spans="1:8" ht="5.25" customHeight="1" x14ac:dyDescent="0.25">
      <c r="A15" s="82"/>
      <c r="B15" s="365"/>
      <c r="C15" s="134"/>
      <c r="D15" s="78"/>
      <c r="E15" s="78"/>
      <c r="F15" s="78"/>
      <c r="G15" s="78"/>
      <c r="H15" s="73"/>
    </row>
    <row r="16" spans="1:8" x14ac:dyDescent="0.25">
      <c r="A16" s="82" t="s">
        <v>97</v>
      </c>
      <c r="B16" s="91">
        <v>0.42099999999999999</v>
      </c>
      <c r="C16" s="92">
        <v>0.433</v>
      </c>
      <c r="D16" s="92">
        <f>D6/'Statements of Operations'!E8</f>
        <v>0.1805948615504134</v>
      </c>
      <c r="E16" s="92">
        <v>0.42799999999999999</v>
      </c>
      <c r="F16" s="92">
        <v>0.435</v>
      </c>
      <c r="G16" s="92">
        <f>G6/'Statements of Operations'!H8</f>
        <v>0.41984861227922626</v>
      </c>
      <c r="H16" s="73"/>
    </row>
    <row r="17" spans="1:8" x14ac:dyDescent="0.25">
      <c r="A17" s="93" t="s">
        <v>98</v>
      </c>
      <c r="B17" s="91">
        <v>0.47699999999999998</v>
      </c>
      <c r="C17" s="92">
        <v>0.47599999999999998</v>
      </c>
      <c r="D17" s="92">
        <f>D14/'Statements of Operations'!E8</f>
        <v>0.45874257810332397</v>
      </c>
      <c r="E17" s="92">
        <f>E14/'Statements of Operations'!F8</f>
        <v>0.46038169034294735</v>
      </c>
      <c r="F17" s="92">
        <f>F14/'Statements of Operations'!G8</f>
        <v>0.46348558917913796</v>
      </c>
      <c r="G17" s="92">
        <f>G14/'Statements of Operations'!H8</f>
        <v>0.45126997476871322</v>
      </c>
    </row>
    <row r="18" spans="1:8" ht="13.5" customHeight="1" x14ac:dyDescent="0.25">
      <c r="A18" s="79"/>
      <c r="B18" s="79"/>
      <c r="C18" s="79"/>
      <c r="D18" s="94"/>
      <c r="E18" s="80"/>
      <c r="F18" s="80"/>
      <c r="G18" s="80"/>
      <c r="H18" s="81"/>
    </row>
  </sheetData>
  <mergeCells count="3">
    <mergeCell ref="A1:G1"/>
    <mergeCell ref="A2:G2"/>
    <mergeCell ref="A3:G3"/>
  </mergeCells>
  <printOptions horizontalCentered="1"/>
  <pageMargins left="0.75" right="0.75" top="1" bottom="1" header="0.5" footer="0.5"/>
  <pageSetup scale="70" orientation="portrait" r:id="rId1"/>
  <headerFooter alignWithMargins="0">
    <oddFooter>&amp;L&amp;"Times New Roman,Regular"&amp;9Page 12&amp;C&amp;"Times New Roman,Regular"&amp;9Moody's Corporation: Selected Financial Information&amp;R&amp;"Times New Roman,Regular"&amp;9Reconciliation of Non-GAAP
 Operating Income Measures to GAAP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Normal="100" workbookViewId="0">
      <selection activeCell="C12" sqref="C12"/>
    </sheetView>
  </sheetViews>
  <sheetFormatPr defaultColWidth="9.109375" defaultRowHeight="13.2" x14ac:dyDescent="0.25"/>
  <cols>
    <col min="1" max="1" width="50" style="48" customWidth="1"/>
    <col min="2" max="3" width="14.88671875" style="48" customWidth="1"/>
    <col min="4" max="7" width="15.6640625" style="48" customWidth="1"/>
    <col min="8" max="16384" width="9.109375" style="48"/>
  </cols>
  <sheetData>
    <row r="1" spans="1:8" x14ac:dyDescent="0.25">
      <c r="A1" s="391" t="s">
        <v>0</v>
      </c>
      <c r="B1" s="391"/>
      <c r="C1" s="391"/>
      <c r="D1" s="391"/>
      <c r="E1" s="391"/>
      <c r="F1" s="391"/>
      <c r="G1" s="391"/>
    </row>
    <row r="2" spans="1:8" x14ac:dyDescent="0.25">
      <c r="A2" s="391" t="s">
        <v>83</v>
      </c>
      <c r="B2" s="391"/>
      <c r="C2" s="391"/>
      <c r="D2" s="391"/>
      <c r="E2" s="391"/>
      <c r="F2" s="391"/>
      <c r="G2" s="391"/>
    </row>
    <row r="3" spans="1:8" ht="12.75" customHeight="1" x14ac:dyDescent="0.25">
      <c r="A3" s="392" t="s">
        <v>84</v>
      </c>
      <c r="B3" s="392"/>
      <c r="C3" s="392"/>
      <c r="D3" s="392"/>
      <c r="E3" s="392"/>
      <c r="F3" s="392"/>
      <c r="G3" s="392"/>
    </row>
    <row r="5" spans="1:8" ht="17.25" customHeight="1" x14ac:dyDescent="0.25">
      <c r="A5" s="68"/>
      <c r="B5" s="68">
        <v>2018</v>
      </c>
      <c r="C5" s="68">
        <v>2017</v>
      </c>
      <c r="D5" s="68">
        <v>2016</v>
      </c>
      <c r="E5" s="68">
        <v>2015</v>
      </c>
      <c r="F5" s="68">
        <v>2014</v>
      </c>
      <c r="G5" s="69">
        <v>2013</v>
      </c>
    </row>
    <row r="6" spans="1:8" x14ac:dyDescent="0.25">
      <c r="A6" s="70" t="s">
        <v>85</v>
      </c>
      <c r="B6" s="71">
        <v>1461.1</v>
      </c>
      <c r="C6" s="366">
        <v>754.60000000000025</v>
      </c>
      <c r="D6" s="366">
        <v>1259.2</v>
      </c>
      <c r="E6" s="366">
        <v>1198.0999999999999</v>
      </c>
      <c r="F6" s="366">
        <v>1077.3</v>
      </c>
      <c r="G6" s="72">
        <v>965.6</v>
      </c>
      <c r="H6" s="73"/>
    </row>
    <row r="7" spans="1:8" x14ac:dyDescent="0.25">
      <c r="A7" s="70" t="s">
        <v>86</v>
      </c>
      <c r="B7" s="74">
        <v>-90.4</v>
      </c>
      <c r="C7" s="75">
        <v>-90.6</v>
      </c>
      <c r="D7" s="75">
        <v>-115.2</v>
      </c>
      <c r="E7" s="75">
        <v>-89</v>
      </c>
      <c r="F7" s="75">
        <v>-74.599999999999994</v>
      </c>
      <c r="G7" s="76">
        <v>-42.3</v>
      </c>
    </row>
    <row r="8" spans="1:8" x14ac:dyDescent="0.25">
      <c r="A8" s="77" t="s">
        <v>87</v>
      </c>
      <c r="B8" s="133">
        <f t="shared" ref="B8:G8" si="0">SUM(B6:B7)</f>
        <v>1370.6999999999998</v>
      </c>
      <c r="C8" s="367">
        <f t="shared" si="0"/>
        <v>664.00000000000023</v>
      </c>
      <c r="D8" s="368">
        <f t="shared" si="0"/>
        <v>1144</v>
      </c>
      <c r="E8" s="368">
        <f t="shared" si="0"/>
        <v>1109.0999999999999</v>
      </c>
      <c r="F8" s="368">
        <f t="shared" si="0"/>
        <v>1002.6999999999999</v>
      </c>
      <c r="G8" s="368">
        <f t="shared" si="0"/>
        <v>923.30000000000007</v>
      </c>
    </row>
    <row r="9" spans="1:8" ht="13.5" customHeight="1" x14ac:dyDescent="0.25">
      <c r="A9" s="79"/>
      <c r="B9" s="79"/>
      <c r="C9" s="79"/>
      <c r="D9" s="80"/>
      <c r="E9" s="80"/>
      <c r="F9" s="80"/>
      <c r="G9" s="80"/>
      <c r="H9" s="81"/>
    </row>
  </sheetData>
  <mergeCells count="3">
    <mergeCell ref="A1:G1"/>
    <mergeCell ref="A2:G2"/>
    <mergeCell ref="A3:G3"/>
  </mergeCells>
  <printOptions horizontalCentered="1"/>
  <pageMargins left="0.75" right="0.75" top="1" bottom="1" header="0.5" footer="0.5"/>
  <pageSetup scale="70" orientation="portrait" r:id="rId1"/>
  <headerFooter alignWithMargins="0">
    <oddFooter>&amp;L&amp;"Times New Roman,Regular"&amp;9Page 11&amp;C&amp;"Times New Roman,Regular"&amp;9Moody's Corporation: Selected Financial Information&amp;R&amp;"Times New Roman,Regular"&amp;9Reconciliation of Non-GAAP
 Cash Flow Financial Measures to GAAP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Normal="100" workbookViewId="0">
      <pane xSplit="1" ySplit="5" topLeftCell="B6" activePane="bottomRight" state="frozen"/>
      <selection sqref="A1:M1"/>
      <selection pane="topRight" sqref="A1:M1"/>
      <selection pane="bottomLeft" sqref="A1:M1"/>
      <selection pane="bottomRight" activeCell="A17" sqref="A17"/>
    </sheetView>
  </sheetViews>
  <sheetFormatPr defaultColWidth="9.109375" defaultRowHeight="13.2" x14ac:dyDescent="0.25"/>
  <cols>
    <col min="1" max="1" width="16.33203125" style="50" customWidth="1"/>
    <col min="2" max="2" width="16.33203125" style="38" customWidth="1"/>
    <col min="3" max="3" width="16.33203125" style="39" customWidth="1"/>
    <col min="4" max="4" width="16.33203125" style="5" customWidth="1"/>
    <col min="5" max="5" width="16.33203125" style="50" customWidth="1"/>
    <col min="6" max="6" width="16.33203125" style="6" customWidth="1"/>
    <col min="7" max="7" width="11.44140625" style="50" customWidth="1"/>
    <col min="8" max="10" width="9.109375" style="50"/>
    <col min="11" max="11" width="14" style="50" bestFit="1" customWidth="1"/>
    <col min="12" max="16384" width="9.109375" style="50"/>
  </cols>
  <sheetData>
    <row r="1" spans="1:11" s="48" customFormat="1" x14ac:dyDescent="0.25">
      <c r="A1" s="391" t="s">
        <v>0</v>
      </c>
      <c r="B1" s="391"/>
      <c r="C1" s="391"/>
      <c r="D1" s="391"/>
      <c r="E1" s="391"/>
      <c r="F1" s="391"/>
    </row>
    <row r="2" spans="1:11" s="48" customFormat="1" x14ac:dyDescent="0.25">
      <c r="A2" s="391" t="s">
        <v>78</v>
      </c>
      <c r="B2" s="391"/>
      <c r="C2" s="391"/>
      <c r="D2" s="391"/>
      <c r="E2" s="391"/>
      <c r="F2" s="391"/>
    </row>
    <row r="3" spans="1:11" s="48" customFormat="1" ht="12.75" customHeight="1" x14ac:dyDescent="0.25">
      <c r="A3" s="392" t="s">
        <v>2</v>
      </c>
      <c r="B3" s="392"/>
      <c r="C3" s="392"/>
      <c r="D3" s="392"/>
      <c r="E3" s="392"/>
      <c r="F3" s="392"/>
      <c r="G3" s="49"/>
    </row>
    <row r="4" spans="1:11" ht="13.8" thickBot="1" x14ac:dyDescent="0.3">
      <c r="C4" s="51"/>
    </row>
    <row r="5" spans="1:11" s="55" customFormat="1" ht="39.9" customHeight="1" x14ac:dyDescent="0.25">
      <c r="A5" s="52" t="s">
        <v>79</v>
      </c>
      <c r="B5" s="53" t="s">
        <v>4</v>
      </c>
      <c r="C5" s="53" t="s">
        <v>5</v>
      </c>
      <c r="D5" s="53" t="s">
        <v>80</v>
      </c>
      <c r="E5" s="53" t="s">
        <v>7</v>
      </c>
      <c r="F5" s="54" t="s">
        <v>8</v>
      </c>
    </row>
    <row r="6" spans="1:11" s="55" customFormat="1" x14ac:dyDescent="0.25">
      <c r="A6" s="56">
        <v>2018</v>
      </c>
      <c r="B6" s="12">
        <v>1.2</v>
      </c>
      <c r="C6" s="13">
        <v>163.93</v>
      </c>
      <c r="D6" s="13">
        <v>202.6</v>
      </c>
      <c r="E6" s="57">
        <v>191.3</v>
      </c>
      <c r="F6" s="15">
        <v>194.4</v>
      </c>
    </row>
    <row r="7" spans="1:11" s="55" customFormat="1" x14ac:dyDescent="0.25">
      <c r="A7" s="58">
        <v>2017</v>
      </c>
      <c r="B7" s="18">
        <v>1.6</v>
      </c>
      <c r="C7" s="19">
        <v>121.2</v>
      </c>
      <c r="D7" s="19">
        <v>199.7</v>
      </c>
      <c r="E7" s="59">
        <v>191</v>
      </c>
      <c r="F7" s="21">
        <v>194.2</v>
      </c>
    </row>
    <row r="8" spans="1:11" x14ac:dyDescent="0.25">
      <c r="A8" s="58">
        <v>2016</v>
      </c>
      <c r="B8" s="18">
        <v>7.7</v>
      </c>
      <c r="C8" s="19">
        <v>96.4</v>
      </c>
      <c r="D8" s="19">
        <v>738.8</v>
      </c>
      <c r="E8" s="59">
        <v>190.8</v>
      </c>
      <c r="F8" s="21">
        <v>195.4</v>
      </c>
    </row>
    <row r="9" spans="1:11" x14ac:dyDescent="0.25">
      <c r="A9" s="58">
        <v>2015</v>
      </c>
      <c r="B9" s="18">
        <v>10.9</v>
      </c>
      <c r="C9" s="19">
        <v>101.1</v>
      </c>
      <c r="D9" s="19">
        <v>1098.0999999999999</v>
      </c>
      <c r="E9" s="59">
        <v>196.1</v>
      </c>
      <c r="F9" s="21">
        <v>203.4</v>
      </c>
    </row>
    <row r="10" spans="1:11" x14ac:dyDescent="0.25">
      <c r="A10" s="58">
        <v>2014</v>
      </c>
      <c r="B10" s="18">
        <v>13.8</v>
      </c>
      <c r="C10" s="19">
        <v>88.4</v>
      </c>
      <c r="D10" s="19">
        <v>1220.5</v>
      </c>
      <c r="E10" s="59">
        <v>204.4</v>
      </c>
      <c r="F10" s="21">
        <v>214.7</v>
      </c>
    </row>
    <row r="11" spans="1:11" x14ac:dyDescent="0.25">
      <c r="A11" s="58">
        <v>2013</v>
      </c>
      <c r="B11" s="22">
        <v>14.2</v>
      </c>
      <c r="C11" s="23">
        <v>62.9</v>
      </c>
      <c r="D11" s="23">
        <v>893.1</v>
      </c>
      <c r="E11" s="60">
        <v>214</v>
      </c>
      <c r="F11" s="25">
        <v>223.5</v>
      </c>
    </row>
    <row r="12" spans="1:11" x14ac:dyDescent="0.25">
      <c r="A12" s="58">
        <v>2012</v>
      </c>
      <c r="B12" s="22">
        <v>4.8</v>
      </c>
      <c r="C12" s="23">
        <v>40.58</v>
      </c>
      <c r="D12" s="23">
        <v>196.5</v>
      </c>
      <c r="E12" s="60">
        <v>223.3</v>
      </c>
      <c r="F12" s="25">
        <v>226.6</v>
      </c>
    </row>
    <row r="13" spans="1:11" x14ac:dyDescent="0.25">
      <c r="A13" s="58">
        <v>2011</v>
      </c>
      <c r="B13" s="22">
        <v>11</v>
      </c>
      <c r="C13" s="23">
        <v>30.3</v>
      </c>
      <c r="D13" s="23">
        <v>333.8</v>
      </c>
      <c r="E13" s="60">
        <v>222.4</v>
      </c>
      <c r="F13" s="25">
        <v>229.4</v>
      </c>
    </row>
    <row r="14" spans="1:11" x14ac:dyDescent="0.25">
      <c r="A14" s="58">
        <v>2010</v>
      </c>
      <c r="B14" s="22">
        <v>8.6</v>
      </c>
      <c r="C14" s="23">
        <v>25.88</v>
      </c>
      <c r="D14" s="23">
        <v>223.6</v>
      </c>
      <c r="E14" s="60">
        <v>230.8</v>
      </c>
      <c r="F14" s="25">
        <v>236.6</v>
      </c>
    </row>
    <row r="15" spans="1:11" x14ac:dyDescent="0.25">
      <c r="A15" s="61">
        <v>2009</v>
      </c>
      <c r="B15" s="28">
        <v>0</v>
      </c>
      <c r="C15" s="29">
        <v>0</v>
      </c>
      <c r="D15" s="29">
        <v>0</v>
      </c>
      <c r="E15" s="62">
        <v>236.857439</v>
      </c>
      <c r="F15" s="31">
        <v>237.8</v>
      </c>
    </row>
    <row r="16" spans="1:11" x14ac:dyDescent="0.25">
      <c r="A16" s="61">
        <v>2008</v>
      </c>
      <c r="B16" s="28">
        <v>18.2</v>
      </c>
      <c r="C16" s="29">
        <v>32.5</v>
      </c>
      <c r="D16" s="29">
        <v>592.9</v>
      </c>
      <c r="E16" s="62">
        <v>235.1</v>
      </c>
      <c r="F16" s="31">
        <v>245.3</v>
      </c>
      <c r="H16" s="63"/>
      <c r="I16" s="63"/>
      <c r="J16" s="63"/>
      <c r="K16" s="63"/>
    </row>
    <row r="17" spans="1:11" x14ac:dyDescent="0.25">
      <c r="A17" s="61">
        <v>2007</v>
      </c>
      <c r="B17" s="28">
        <v>31.3</v>
      </c>
      <c r="C17" s="29">
        <v>55.6</v>
      </c>
      <c r="D17" s="29">
        <v>1738.4</v>
      </c>
      <c r="E17" s="62">
        <v>251.4</v>
      </c>
      <c r="F17" s="31">
        <v>272.2</v>
      </c>
      <c r="H17" s="63"/>
      <c r="I17" s="63"/>
      <c r="J17" s="63"/>
      <c r="K17" s="63"/>
    </row>
    <row r="18" spans="1:11" x14ac:dyDescent="0.25">
      <c r="A18" s="61">
        <v>2006</v>
      </c>
      <c r="B18" s="28">
        <v>18</v>
      </c>
      <c r="C18" s="29">
        <v>60.8</v>
      </c>
      <c r="D18" s="29">
        <v>1093.5999999999999</v>
      </c>
      <c r="E18" s="62">
        <v>278.60000000000002</v>
      </c>
      <c r="F18" s="31">
        <v>291.89999999999998</v>
      </c>
      <c r="H18" s="63"/>
      <c r="I18" s="63"/>
      <c r="J18" s="63"/>
      <c r="K18" s="63"/>
    </row>
    <row r="19" spans="1:11" x14ac:dyDescent="0.25">
      <c r="A19" s="61">
        <v>2005</v>
      </c>
      <c r="B19" s="28">
        <v>13.5</v>
      </c>
      <c r="C19" s="29">
        <v>51.1</v>
      </c>
      <c r="D19" s="29">
        <v>691.7</v>
      </c>
      <c r="E19" s="62">
        <v>290.3</v>
      </c>
      <c r="F19" s="31">
        <v>305.60000000000002</v>
      </c>
      <c r="H19" s="63"/>
      <c r="I19" s="63"/>
      <c r="J19" s="63"/>
      <c r="K19" s="63"/>
    </row>
    <row r="20" spans="1:11" x14ac:dyDescent="0.25">
      <c r="A20" s="61">
        <v>2004</v>
      </c>
      <c r="B20" s="28">
        <v>6.9</v>
      </c>
      <c r="C20" s="29">
        <v>31.9</v>
      </c>
      <c r="D20" s="29">
        <v>221.3</v>
      </c>
      <c r="E20" s="62">
        <v>297.8</v>
      </c>
      <c r="F20" s="31">
        <v>304.7</v>
      </c>
      <c r="H20" s="63"/>
      <c r="I20" s="63"/>
      <c r="J20" s="63"/>
      <c r="K20" s="63"/>
    </row>
    <row r="21" spans="1:11" x14ac:dyDescent="0.25">
      <c r="A21" s="61">
        <v>2003</v>
      </c>
      <c r="B21" s="28">
        <v>7</v>
      </c>
      <c r="C21" s="29">
        <v>24.5</v>
      </c>
      <c r="D21" s="29">
        <v>171.7</v>
      </c>
      <c r="E21" s="62">
        <v>297.3</v>
      </c>
      <c r="F21" s="31">
        <v>304.60000000000002</v>
      </c>
      <c r="H21" s="63"/>
      <c r="I21" s="63"/>
      <c r="J21" s="63"/>
      <c r="K21" s="63"/>
    </row>
    <row r="22" spans="1:11" x14ac:dyDescent="0.25">
      <c r="A22" s="61">
        <v>2002</v>
      </c>
      <c r="B22" s="28">
        <v>16.399999999999999</v>
      </c>
      <c r="C22" s="29">
        <v>22.6</v>
      </c>
      <c r="D22" s="29">
        <v>369.9</v>
      </c>
      <c r="E22" s="62">
        <v>297.8</v>
      </c>
      <c r="F22" s="31">
        <v>315</v>
      </c>
      <c r="H22" s="63"/>
      <c r="I22" s="63"/>
      <c r="J22" s="63"/>
      <c r="K22" s="63"/>
    </row>
    <row r="23" spans="1:11" x14ac:dyDescent="0.25">
      <c r="A23" s="61">
        <v>2001</v>
      </c>
      <c r="B23" s="28">
        <v>17</v>
      </c>
      <c r="C23" s="29">
        <v>15.7</v>
      </c>
      <c r="D23" s="29">
        <v>267.5</v>
      </c>
      <c r="E23" s="62">
        <v>308.8</v>
      </c>
      <c r="F23" s="31">
        <v>320.39999999999998</v>
      </c>
      <c r="H23" s="63"/>
      <c r="I23" s="63"/>
      <c r="J23" s="63"/>
      <c r="K23" s="63"/>
    </row>
    <row r="24" spans="1:11" ht="16.2" thickBot="1" x14ac:dyDescent="0.3">
      <c r="A24" s="64" t="s">
        <v>81</v>
      </c>
      <c r="B24" s="33">
        <v>5.6</v>
      </c>
      <c r="C24" s="34">
        <v>12.8</v>
      </c>
      <c r="D24" s="34">
        <v>71.8</v>
      </c>
      <c r="E24" s="65">
        <v>320.8</v>
      </c>
      <c r="F24" s="36">
        <v>326</v>
      </c>
      <c r="H24" s="63"/>
      <c r="I24" s="63"/>
      <c r="J24" s="63"/>
      <c r="K24" s="63"/>
    </row>
    <row r="27" spans="1:11" x14ac:dyDescent="0.25">
      <c r="A27" s="66" t="s">
        <v>74</v>
      </c>
    </row>
    <row r="28" spans="1:11" ht="24" customHeight="1" x14ac:dyDescent="0.25">
      <c r="A28" s="404" t="s">
        <v>75</v>
      </c>
      <c r="B28" s="404"/>
      <c r="C28" s="404"/>
      <c r="D28" s="404"/>
      <c r="E28" s="404"/>
      <c r="F28" s="404"/>
    </row>
    <row r="29" spans="1:11" x14ac:dyDescent="0.25">
      <c r="A29" s="67" t="s">
        <v>76</v>
      </c>
    </row>
    <row r="30" spans="1:11" ht="24" customHeight="1" x14ac:dyDescent="0.25">
      <c r="A30" s="405" t="s">
        <v>82</v>
      </c>
      <c r="B30" s="405"/>
      <c r="C30" s="405"/>
      <c r="D30" s="405"/>
      <c r="E30" s="405"/>
      <c r="F30" s="405"/>
    </row>
  </sheetData>
  <mergeCells count="5">
    <mergeCell ref="A1:F1"/>
    <mergeCell ref="A2:F2"/>
    <mergeCell ref="A3:F3"/>
    <mergeCell ref="A28:F28"/>
    <mergeCell ref="A30:F30"/>
  </mergeCells>
  <printOptions horizontalCentered="1"/>
  <pageMargins left="0.75" right="0.75" top="1" bottom="1" header="0.5" footer="0.5"/>
  <pageSetup scale="93" orientation="portrait" r:id="rId1"/>
  <headerFooter alignWithMargins="0">
    <oddFooter>&amp;L&amp;"Times New Roman,Regular"Page 10&amp;C&amp;"Times New Roman,Regular"Moody's Corporation: Selected Financial Information&amp;R&amp;"Times New Roman,Regular"&amp;A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zoomScale="110" zoomScaleNormal="110" workbookViewId="0">
      <pane xSplit="1" ySplit="5" topLeftCell="B6" activePane="bottomRight" state="frozen"/>
      <selection sqref="A1:M1"/>
      <selection pane="topRight" sqref="A1:M1"/>
      <selection pane="bottomLeft" sqref="A1:M1"/>
      <selection pane="bottomRight" activeCell="M6" sqref="M6"/>
    </sheetView>
  </sheetViews>
  <sheetFormatPr defaultColWidth="9.109375" defaultRowHeight="13.2" x14ac:dyDescent="0.25"/>
  <cols>
    <col min="1" max="1" width="16.33203125" style="2" customWidth="1"/>
    <col min="2" max="2" width="16.33203125" style="38" customWidth="1"/>
    <col min="3" max="3" width="16.33203125" style="39" customWidth="1"/>
    <col min="4" max="4" width="16.33203125" style="5" customWidth="1"/>
    <col min="5" max="5" width="16.33203125" style="2" customWidth="1"/>
    <col min="6" max="6" width="16.33203125" style="6" customWidth="1"/>
    <col min="7" max="9" width="9.109375" style="2"/>
    <col min="10" max="10" width="14" style="2" bestFit="1" customWidth="1"/>
    <col min="11" max="16384" width="9.109375" style="2"/>
  </cols>
  <sheetData>
    <row r="1" spans="1:8" s="1" customFormat="1" x14ac:dyDescent="0.25">
      <c r="A1" s="406" t="s">
        <v>0</v>
      </c>
      <c r="B1" s="406"/>
      <c r="C1" s="406"/>
      <c r="D1" s="406"/>
      <c r="E1" s="406"/>
      <c r="F1" s="406"/>
    </row>
    <row r="2" spans="1:8" s="1" customFormat="1" x14ac:dyDescent="0.25">
      <c r="A2" s="406" t="s">
        <v>1</v>
      </c>
      <c r="B2" s="406"/>
      <c r="C2" s="406"/>
      <c r="D2" s="406"/>
      <c r="E2" s="406"/>
      <c r="F2" s="406"/>
    </row>
    <row r="3" spans="1:8" s="1" customFormat="1" ht="12.75" customHeight="1" x14ac:dyDescent="0.25">
      <c r="A3" s="407" t="s">
        <v>2</v>
      </c>
      <c r="B3" s="407"/>
      <c r="C3" s="407"/>
      <c r="D3" s="407"/>
      <c r="E3" s="407"/>
      <c r="F3" s="407"/>
    </row>
    <row r="4" spans="1:8" ht="13.8" thickBot="1" x14ac:dyDescent="0.3">
      <c r="B4" s="3"/>
      <c r="C4" s="4"/>
    </row>
    <row r="5" spans="1:8" s="10" customFormat="1" ht="39.9" customHeight="1" x14ac:dyDescent="0.25">
      <c r="A5" s="7" t="s">
        <v>3</v>
      </c>
      <c r="B5" s="8" t="s">
        <v>4</v>
      </c>
      <c r="C5" s="8" t="s">
        <v>5</v>
      </c>
      <c r="D5" s="8" t="s">
        <v>6</v>
      </c>
      <c r="E5" s="8" t="s">
        <v>7</v>
      </c>
      <c r="F5" s="9" t="s">
        <v>8</v>
      </c>
    </row>
    <row r="6" spans="1:8" s="10" customFormat="1" x14ac:dyDescent="0.25">
      <c r="A6" s="11" t="s">
        <v>296</v>
      </c>
      <c r="B6" s="12">
        <v>0.3</v>
      </c>
      <c r="C6" s="13">
        <v>153.19999999999999</v>
      </c>
      <c r="D6" s="13">
        <v>55.4</v>
      </c>
      <c r="E6" s="14">
        <v>191.3</v>
      </c>
      <c r="F6" s="15">
        <v>194</v>
      </c>
    </row>
    <row r="7" spans="1:8" s="10" customFormat="1" x14ac:dyDescent="0.25">
      <c r="A7" s="11" t="s">
        <v>295</v>
      </c>
      <c r="B7" s="12">
        <v>0.4</v>
      </c>
      <c r="C7" s="13">
        <v>174.3</v>
      </c>
      <c r="D7" s="13">
        <v>66.2</v>
      </c>
      <c r="E7" s="14">
        <v>191.6</v>
      </c>
      <c r="F7" s="15">
        <v>194.5</v>
      </c>
      <c r="H7" s="354"/>
    </row>
    <row r="8" spans="1:8" s="10" customFormat="1" x14ac:dyDescent="0.25">
      <c r="A8" s="11" t="s">
        <v>294</v>
      </c>
      <c r="B8" s="12">
        <v>0.2</v>
      </c>
      <c r="C8" s="13">
        <v>167</v>
      </c>
      <c r="D8" s="13">
        <v>37.6</v>
      </c>
      <c r="E8" s="14">
        <v>191.9</v>
      </c>
      <c r="F8" s="15">
        <v>194.4</v>
      </c>
    </row>
    <row r="9" spans="1:8" s="10" customFormat="1" x14ac:dyDescent="0.25">
      <c r="A9" s="11" t="s">
        <v>293</v>
      </c>
      <c r="B9" s="12">
        <v>0.3</v>
      </c>
      <c r="C9" s="13">
        <v>161.1</v>
      </c>
      <c r="D9" s="13">
        <v>43.4</v>
      </c>
      <c r="E9" s="14">
        <v>191.9</v>
      </c>
      <c r="F9" s="15">
        <v>194.5</v>
      </c>
    </row>
    <row r="10" spans="1:8" s="10" customFormat="1" x14ac:dyDescent="0.25">
      <c r="A10" s="17" t="s">
        <v>121</v>
      </c>
      <c r="B10" s="18">
        <v>0.2</v>
      </c>
      <c r="C10" s="19">
        <v>146.80000000000001</v>
      </c>
      <c r="D10" s="19">
        <v>36.1</v>
      </c>
      <c r="E10" s="20">
        <v>191</v>
      </c>
      <c r="F10" s="21">
        <v>194.4</v>
      </c>
    </row>
    <row r="11" spans="1:8" s="10" customFormat="1" x14ac:dyDescent="0.25">
      <c r="A11" s="17" t="s">
        <v>122</v>
      </c>
      <c r="B11" s="18">
        <v>0.2</v>
      </c>
      <c r="C11" s="19">
        <v>130.80000000000001</v>
      </c>
      <c r="D11" s="19">
        <v>29.1</v>
      </c>
      <c r="E11" s="20">
        <v>191.1</v>
      </c>
      <c r="F11" s="21">
        <v>194.1</v>
      </c>
    </row>
    <row r="12" spans="1:8" s="10" customFormat="1" x14ac:dyDescent="0.25">
      <c r="A12" s="17" t="s">
        <v>123</v>
      </c>
      <c r="B12" s="18">
        <v>0.7</v>
      </c>
      <c r="C12" s="19">
        <v>115.3</v>
      </c>
      <c r="D12" s="19">
        <v>79.5</v>
      </c>
      <c r="E12" s="20">
        <v>191</v>
      </c>
      <c r="F12" s="21">
        <v>193.8</v>
      </c>
    </row>
    <row r="13" spans="1:8" s="10" customFormat="1" x14ac:dyDescent="0.25">
      <c r="A13" s="17" t="s">
        <v>124</v>
      </c>
      <c r="B13" s="18">
        <v>0.5</v>
      </c>
      <c r="C13" s="19">
        <v>112.2</v>
      </c>
      <c r="D13" s="19">
        <v>55</v>
      </c>
      <c r="E13" s="20">
        <v>191.3</v>
      </c>
      <c r="F13" s="21">
        <v>194.3</v>
      </c>
    </row>
    <row r="14" spans="1:8" x14ac:dyDescent="0.25">
      <c r="A14" s="17" t="s">
        <v>9</v>
      </c>
      <c r="B14" s="18">
        <v>0.6</v>
      </c>
      <c r="C14" s="19">
        <v>100.87</v>
      </c>
      <c r="D14" s="19">
        <v>60</v>
      </c>
      <c r="E14" s="20">
        <v>190.8</v>
      </c>
      <c r="F14" s="21">
        <v>193.4</v>
      </c>
      <c r="H14" s="16"/>
    </row>
    <row r="15" spans="1:8" x14ac:dyDescent="0.25">
      <c r="A15" s="17" t="s">
        <v>10</v>
      </c>
      <c r="B15" s="18">
        <v>1.9</v>
      </c>
      <c r="C15" s="19">
        <v>105.08</v>
      </c>
      <c r="D15" s="19">
        <v>193</v>
      </c>
      <c r="E15" s="20">
        <v>191.2</v>
      </c>
      <c r="F15" s="21">
        <v>194.3</v>
      </c>
      <c r="H15" s="16"/>
    </row>
    <row r="16" spans="1:8" x14ac:dyDescent="0.25">
      <c r="A16" s="17" t="s">
        <v>11</v>
      </c>
      <c r="B16" s="18">
        <v>2.2999999999999998</v>
      </c>
      <c r="C16" s="19">
        <v>96.55</v>
      </c>
      <c r="D16" s="19">
        <v>223.8</v>
      </c>
      <c r="E16" s="20">
        <v>192.3</v>
      </c>
      <c r="F16" s="21">
        <v>195.8</v>
      </c>
      <c r="H16" s="16"/>
    </row>
    <row r="17" spans="1:8" x14ac:dyDescent="0.25">
      <c r="A17" s="17" t="s">
        <v>12</v>
      </c>
      <c r="B17" s="18">
        <v>2.9</v>
      </c>
      <c r="C17" s="19">
        <v>89.68</v>
      </c>
      <c r="D17" s="19">
        <v>262</v>
      </c>
      <c r="E17" s="20">
        <v>194.3</v>
      </c>
      <c r="F17" s="21">
        <v>197.9</v>
      </c>
      <c r="H17" s="16"/>
    </row>
    <row r="18" spans="1:8" x14ac:dyDescent="0.25">
      <c r="A18" s="17" t="s">
        <v>13</v>
      </c>
      <c r="B18" s="18">
        <v>2</v>
      </c>
      <c r="C18" s="19">
        <v>100.1</v>
      </c>
      <c r="D18" s="19">
        <v>192.6</v>
      </c>
      <c r="E18" s="20">
        <v>196.1</v>
      </c>
      <c r="F18" s="21">
        <v>200.2</v>
      </c>
      <c r="H18" s="16"/>
    </row>
    <row r="19" spans="1:8" x14ac:dyDescent="0.25">
      <c r="A19" s="17" t="s">
        <v>14</v>
      </c>
      <c r="B19" s="18">
        <v>2.9</v>
      </c>
      <c r="C19" s="19">
        <v>105</v>
      </c>
      <c r="D19" s="19">
        <v>304.89999999999998</v>
      </c>
      <c r="E19" s="20">
        <v>197.7</v>
      </c>
      <c r="F19" s="21">
        <v>202.5</v>
      </c>
      <c r="H19" s="16"/>
    </row>
    <row r="20" spans="1:8" x14ac:dyDescent="0.25">
      <c r="A20" s="17" t="s">
        <v>15</v>
      </c>
      <c r="B20" s="18">
        <v>2.2000000000000002</v>
      </c>
      <c r="C20" s="19">
        <v>107.4</v>
      </c>
      <c r="D20" s="19">
        <v>234.8</v>
      </c>
      <c r="E20" s="20">
        <v>200.3</v>
      </c>
      <c r="F20" s="21">
        <v>204.4</v>
      </c>
      <c r="H20" s="16"/>
    </row>
    <row r="21" spans="1:8" x14ac:dyDescent="0.25">
      <c r="A21" s="17" t="s">
        <v>16</v>
      </c>
      <c r="B21" s="18">
        <v>3.8</v>
      </c>
      <c r="C21" s="19">
        <v>95.2</v>
      </c>
      <c r="D21" s="19">
        <v>365.8</v>
      </c>
      <c r="E21" s="20">
        <v>202.2</v>
      </c>
      <c r="F21" s="21">
        <v>206.5</v>
      </c>
      <c r="H21" s="16"/>
    </row>
    <row r="22" spans="1:8" x14ac:dyDescent="0.25">
      <c r="A22" s="17" t="s">
        <v>17</v>
      </c>
      <c r="B22" s="18">
        <v>4.5999999999999996</v>
      </c>
      <c r="C22" s="19">
        <v>96.5</v>
      </c>
      <c r="D22" s="19">
        <v>440.3</v>
      </c>
      <c r="E22" s="20">
        <v>204.4</v>
      </c>
      <c r="F22" s="21">
        <v>210.5</v>
      </c>
      <c r="H22" s="16"/>
    </row>
    <row r="23" spans="1:8" x14ac:dyDescent="0.25">
      <c r="A23" s="17" t="s">
        <v>18</v>
      </c>
      <c r="B23" s="18">
        <v>3.5</v>
      </c>
      <c r="C23" s="19">
        <v>91.9</v>
      </c>
      <c r="D23" s="19">
        <v>320.60000000000002</v>
      </c>
      <c r="E23" s="20">
        <v>208.6</v>
      </c>
      <c r="F23" s="21">
        <v>214.2</v>
      </c>
      <c r="H23" s="16"/>
    </row>
    <row r="24" spans="1:8" x14ac:dyDescent="0.25">
      <c r="A24" s="17" t="s">
        <v>19</v>
      </c>
      <c r="B24" s="18">
        <v>3.2</v>
      </c>
      <c r="C24" s="19">
        <v>80.400000000000006</v>
      </c>
      <c r="D24" s="19">
        <v>258</v>
      </c>
      <c r="E24" s="20">
        <v>211.2</v>
      </c>
      <c r="F24" s="21">
        <v>215.7</v>
      </c>
      <c r="H24" s="16"/>
    </row>
    <row r="25" spans="1:8" x14ac:dyDescent="0.25">
      <c r="A25" s="17" t="s">
        <v>20</v>
      </c>
      <c r="B25" s="18">
        <v>2.5</v>
      </c>
      <c r="C25" s="19">
        <v>79.2</v>
      </c>
      <c r="D25" s="19">
        <v>201.6</v>
      </c>
      <c r="E25" s="20">
        <v>213.7</v>
      </c>
      <c r="F25" s="21">
        <v>218.5</v>
      </c>
      <c r="H25" s="16"/>
    </row>
    <row r="26" spans="1:8" x14ac:dyDescent="0.25">
      <c r="A26" s="17" t="s">
        <v>21</v>
      </c>
      <c r="B26" s="22">
        <v>2</v>
      </c>
      <c r="C26" s="23">
        <v>72.099999999999994</v>
      </c>
      <c r="D26" s="23">
        <v>145.5</v>
      </c>
      <c r="E26" s="24">
        <v>214</v>
      </c>
      <c r="F26" s="25">
        <v>219</v>
      </c>
      <c r="H26" s="16"/>
    </row>
    <row r="27" spans="1:8" x14ac:dyDescent="0.25">
      <c r="A27" s="17" t="s">
        <v>22</v>
      </c>
      <c r="B27" s="22">
        <v>6.2</v>
      </c>
      <c r="C27" s="23">
        <v>64.400000000000006</v>
      </c>
      <c r="D27" s="23">
        <v>397.2</v>
      </c>
      <c r="E27" s="24">
        <v>215.1</v>
      </c>
      <c r="F27" s="25">
        <v>222</v>
      </c>
      <c r="H27" s="16"/>
    </row>
    <row r="28" spans="1:8" x14ac:dyDescent="0.25">
      <c r="A28" s="17" t="s">
        <v>23</v>
      </c>
      <c r="B28" s="22">
        <v>4.0999999999999996</v>
      </c>
      <c r="C28" s="23">
        <v>62.7</v>
      </c>
      <c r="D28" s="23">
        <v>259.10000000000002</v>
      </c>
      <c r="E28" s="24">
        <v>220.4</v>
      </c>
      <c r="F28" s="25">
        <v>226.2</v>
      </c>
      <c r="H28" s="16"/>
    </row>
    <row r="29" spans="1:8" x14ac:dyDescent="0.25">
      <c r="A29" s="17" t="s">
        <v>24</v>
      </c>
      <c r="B29" s="22">
        <v>1.9</v>
      </c>
      <c r="C29" s="23">
        <v>48.5</v>
      </c>
      <c r="D29" s="23">
        <v>91.3</v>
      </c>
      <c r="E29" s="24">
        <v>222.9</v>
      </c>
      <c r="F29" s="25">
        <v>227.2</v>
      </c>
      <c r="H29" s="16"/>
    </row>
    <row r="30" spans="1:8" x14ac:dyDescent="0.25">
      <c r="A30" s="17" t="s">
        <v>25</v>
      </c>
      <c r="B30" s="22">
        <v>1.5</v>
      </c>
      <c r="C30" s="23">
        <v>47.5</v>
      </c>
      <c r="D30" s="23">
        <v>71.400000000000006</v>
      </c>
      <c r="E30" s="24">
        <v>223.3</v>
      </c>
      <c r="F30" s="25">
        <v>227.3</v>
      </c>
      <c r="H30" s="16"/>
    </row>
    <row r="31" spans="1:8" x14ac:dyDescent="0.25">
      <c r="A31" s="17" t="s">
        <v>26</v>
      </c>
      <c r="B31" s="22">
        <v>0.6</v>
      </c>
      <c r="C31" s="23">
        <v>39.520000000000003</v>
      </c>
      <c r="D31" s="23">
        <v>25.1</v>
      </c>
      <c r="E31" s="24">
        <v>222.9</v>
      </c>
      <c r="F31" s="25">
        <v>226.1</v>
      </c>
      <c r="H31" s="16"/>
    </row>
    <row r="32" spans="1:8" x14ac:dyDescent="0.25">
      <c r="A32" s="17" t="s">
        <v>27</v>
      </c>
      <c r="B32" s="22">
        <v>2.7</v>
      </c>
      <c r="C32" s="23">
        <v>36.979999999999997</v>
      </c>
      <c r="D32" s="23">
        <v>100</v>
      </c>
      <c r="E32" s="24">
        <v>222.3</v>
      </c>
      <c r="F32" s="25">
        <v>227.2</v>
      </c>
      <c r="H32" s="16"/>
    </row>
    <row r="33" spans="1:8" x14ac:dyDescent="0.25">
      <c r="A33" s="17" t="s">
        <v>28</v>
      </c>
      <c r="B33" s="22">
        <v>0</v>
      </c>
      <c r="C33" s="23">
        <v>0</v>
      </c>
      <c r="D33" s="23">
        <v>0</v>
      </c>
      <c r="E33" s="24">
        <v>224.7</v>
      </c>
      <c r="F33" s="25">
        <v>227.4</v>
      </c>
      <c r="H33" s="16"/>
    </row>
    <row r="34" spans="1:8" x14ac:dyDescent="0.25">
      <c r="A34" s="17" t="s">
        <v>29</v>
      </c>
      <c r="B34" s="22">
        <v>0</v>
      </c>
      <c r="C34" s="26">
        <v>0</v>
      </c>
      <c r="D34" s="26">
        <v>0</v>
      </c>
      <c r="E34" s="24">
        <v>222.4</v>
      </c>
      <c r="F34" s="25">
        <v>225.7</v>
      </c>
      <c r="H34" s="16"/>
    </row>
    <row r="35" spans="1:8" x14ac:dyDescent="0.25">
      <c r="A35" s="17" t="s">
        <v>30</v>
      </c>
      <c r="B35" s="22">
        <v>6.7</v>
      </c>
      <c r="C35" s="23">
        <v>30.52</v>
      </c>
      <c r="D35" s="23">
        <v>206.2</v>
      </c>
      <c r="E35" s="24">
        <v>222</v>
      </c>
      <c r="F35" s="25">
        <v>229</v>
      </c>
      <c r="H35" s="16"/>
    </row>
    <row r="36" spans="1:8" x14ac:dyDescent="0.25">
      <c r="A36" s="17" t="s">
        <v>31</v>
      </c>
      <c r="B36" s="22">
        <v>0</v>
      </c>
      <c r="C36" s="22">
        <v>0</v>
      </c>
      <c r="D36" s="22">
        <v>0</v>
      </c>
      <c r="E36" s="24">
        <v>228.7</v>
      </c>
      <c r="F36" s="25">
        <v>231.5</v>
      </c>
      <c r="H36" s="16"/>
    </row>
    <row r="37" spans="1:8" x14ac:dyDescent="0.25">
      <c r="A37" s="17" t="s">
        <v>32</v>
      </c>
      <c r="B37" s="22">
        <v>4.3</v>
      </c>
      <c r="C37" s="23">
        <v>29.94</v>
      </c>
      <c r="D37" s="23">
        <v>127.6</v>
      </c>
      <c r="E37" s="24">
        <v>227.8</v>
      </c>
      <c r="F37" s="25">
        <v>231.4</v>
      </c>
      <c r="H37" s="16"/>
    </row>
    <row r="38" spans="1:8" x14ac:dyDescent="0.25">
      <c r="A38" s="17" t="s">
        <v>33</v>
      </c>
      <c r="B38" s="22">
        <v>3.9</v>
      </c>
      <c r="C38" s="23">
        <v>26.9</v>
      </c>
      <c r="D38" s="23">
        <v>104</v>
      </c>
      <c r="E38" s="24">
        <v>230.8</v>
      </c>
      <c r="F38" s="25">
        <v>235.3</v>
      </c>
      <c r="H38" s="16"/>
    </row>
    <row r="39" spans="1:8" x14ac:dyDescent="0.25">
      <c r="A39" s="17" t="s">
        <v>34</v>
      </c>
      <c r="B39" s="22">
        <v>0.8</v>
      </c>
      <c r="C39" s="23">
        <v>24.2</v>
      </c>
      <c r="D39" s="23">
        <v>19.7</v>
      </c>
      <c r="E39" s="24">
        <v>234.2</v>
      </c>
      <c r="F39" s="25">
        <v>235.7</v>
      </c>
      <c r="H39" s="16"/>
    </row>
    <row r="40" spans="1:8" x14ac:dyDescent="0.25">
      <c r="A40" s="17" t="s">
        <v>35</v>
      </c>
      <c r="B40" s="22">
        <v>2.8</v>
      </c>
      <c r="C40" s="23">
        <v>24.6</v>
      </c>
      <c r="D40" s="23">
        <v>70</v>
      </c>
      <c r="E40" s="24">
        <v>234.3</v>
      </c>
      <c r="F40" s="25">
        <v>236.5</v>
      </c>
      <c r="H40" s="16"/>
    </row>
    <row r="41" spans="1:8" x14ac:dyDescent="0.25">
      <c r="A41" s="17" t="s">
        <v>36</v>
      </c>
      <c r="B41" s="22">
        <v>1.1000000000000001</v>
      </c>
      <c r="C41" s="23">
        <v>26.9</v>
      </c>
      <c r="D41" s="23">
        <v>29.9</v>
      </c>
      <c r="E41" s="24">
        <v>237</v>
      </c>
      <c r="F41" s="25">
        <v>239.1</v>
      </c>
      <c r="H41" s="16"/>
    </row>
    <row r="42" spans="1:8" x14ac:dyDescent="0.25">
      <c r="A42" s="27" t="s">
        <v>37</v>
      </c>
      <c r="B42" s="28">
        <v>0</v>
      </c>
      <c r="C42" s="29">
        <v>0</v>
      </c>
      <c r="D42" s="29">
        <v>0</v>
      </c>
      <c r="E42" s="30">
        <v>236.9</v>
      </c>
      <c r="F42" s="31">
        <v>238.5</v>
      </c>
      <c r="H42" s="16"/>
    </row>
    <row r="43" spans="1:8" x14ac:dyDescent="0.25">
      <c r="A43" s="27" t="s">
        <v>38</v>
      </c>
      <c r="B43" s="28">
        <v>0</v>
      </c>
      <c r="C43" s="29">
        <v>0</v>
      </c>
      <c r="D43" s="29">
        <v>0</v>
      </c>
      <c r="E43" s="30">
        <v>236.5</v>
      </c>
      <c r="F43" s="31">
        <v>238.2</v>
      </c>
      <c r="H43" s="16"/>
    </row>
    <row r="44" spans="1:8" x14ac:dyDescent="0.25">
      <c r="A44" s="27" t="s">
        <v>39</v>
      </c>
      <c r="B44" s="28">
        <v>0</v>
      </c>
      <c r="C44" s="29">
        <v>0</v>
      </c>
      <c r="D44" s="29">
        <v>0</v>
      </c>
      <c r="E44" s="30">
        <v>236.3</v>
      </c>
      <c r="F44" s="31">
        <v>238.1</v>
      </c>
      <c r="H44" s="16"/>
    </row>
    <row r="45" spans="1:8" x14ac:dyDescent="0.25">
      <c r="A45" s="27" t="s">
        <v>40</v>
      </c>
      <c r="B45" s="28">
        <v>0</v>
      </c>
      <c r="C45" s="29">
        <v>0</v>
      </c>
      <c r="D45" s="29">
        <v>0</v>
      </c>
      <c r="E45" s="30">
        <v>235.7</v>
      </c>
      <c r="F45" s="31">
        <v>236.5</v>
      </c>
      <c r="H45" s="16"/>
    </row>
    <row r="46" spans="1:8" x14ac:dyDescent="0.25">
      <c r="A46" s="27" t="s">
        <v>41</v>
      </c>
      <c r="B46" s="28">
        <v>4.8</v>
      </c>
      <c r="C46" s="29">
        <v>25</v>
      </c>
      <c r="D46" s="29">
        <v>120</v>
      </c>
      <c r="E46" s="30">
        <v>235.1</v>
      </c>
      <c r="F46" s="31">
        <v>237.8</v>
      </c>
      <c r="H46" s="16"/>
    </row>
    <row r="47" spans="1:8" x14ac:dyDescent="0.25">
      <c r="A47" s="27" t="s">
        <v>42</v>
      </c>
      <c r="B47" s="28">
        <v>4.2</v>
      </c>
      <c r="C47" s="29">
        <v>34.200000000000003</v>
      </c>
      <c r="D47" s="29">
        <v>145</v>
      </c>
      <c r="E47" s="30">
        <v>239.8</v>
      </c>
      <c r="F47" s="31">
        <v>244.6</v>
      </c>
      <c r="H47" s="16"/>
    </row>
    <row r="48" spans="1:8" x14ac:dyDescent="0.25">
      <c r="A48" s="27" t="s">
        <v>43</v>
      </c>
      <c r="B48" s="28">
        <v>1.7</v>
      </c>
      <c r="C48" s="29">
        <v>37.1</v>
      </c>
      <c r="D48" s="29">
        <v>63.4</v>
      </c>
      <c r="E48" s="30">
        <v>243.7</v>
      </c>
      <c r="F48" s="31">
        <v>248.1</v>
      </c>
      <c r="H48" s="16"/>
    </row>
    <row r="49" spans="1:8" x14ac:dyDescent="0.25">
      <c r="A49" s="27" t="s">
        <v>44</v>
      </c>
      <c r="B49" s="28">
        <v>7.5</v>
      </c>
      <c r="C49" s="29">
        <v>35.299999999999997</v>
      </c>
      <c r="D49" s="29">
        <v>264.5</v>
      </c>
      <c r="E49" s="30">
        <v>244.7</v>
      </c>
      <c r="F49" s="31">
        <v>251</v>
      </c>
      <c r="H49" s="16"/>
    </row>
    <row r="50" spans="1:8" x14ac:dyDescent="0.25">
      <c r="A50" s="27" t="s">
        <v>45</v>
      </c>
      <c r="B50" s="28">
        <v>7.7</v>
      </c>
      <c r="C50" s="29">
        <v>40.200000000000003</v>
      </c>
      <c r="D50" s="29">
        <v>311.39999999999998</v>
      </c>
      <c r="E50" s="30">
        <v>251.4</v>
      </c>
      <c r="F50" s="31">
        <v>260.60000000000002</v>
      </c>
      <c r="H50" s="16"/>
    </row>
    <row r="51" spans="1:8" x14ac:dyDescent="0.25">
      <c r="A51" s="27" t="s">
        <v>46</v>
      </c>
      <c r="B51" s="28">
        <v>9.1</v>
      </c>
      <c r="C51" s="29">
        <v>53.3</v>
      </c>
      <c r="D51" s="29">
        <v>484.4</v>
      </c>
      <c r="E51" s="30">
        <v>258.39999999999998</v>
      </c>
      <c r="F51" s="31">
        <v>267.60000000000002</v>
      </c>
      <c r="H51" s="16"/>
    </row>
    <row r="52" spans="1:8" x14ac:dyDescent="0.25">
      <c r="A52" s="27" t="s">
        <v>47</v>
      </c>
      <c r="B52" s="28">
        <v>7.7</v>
      </c>
      <c r="C52" s="29">
        <v>65</v>
      </c>
      <c r="D52" s="29">
        <v>500</v>
      </c>
      <c r="E52" s="30">
        <v>266.89999999999998</v>
      </c>
      <c r="F52" s="31">
        <v>276</v>
      </c>
      <c r="H52" s="16"/>
    </row>
    <row r="53" spans="1:8" x14ac:dyDescent="0.25">
      <c r="A53" s="27" t="s">
        <v>48</v>
      </c>
      <c r="B53" s="28">
        <v>6.8</v>
      </c>
      <c r="C53" s="29">
        <v>65.5</v>
      </c>
      <c r="D53" s="29">
        <v>442.6</v>
      </c>
      <c r="E53" s="30">
        <v>273.8</v>
      </c>
      <c r="F53" s="31">
        <v>284.89999999999998</v>
      </c>
      <c r="H53" s="16"/>
    </row>
    <row r="54" spans="1:8" x14ac:dyDescent="0.25">
      <c r="A54" s="27" t="s">
        <v>49</v>
      </c>
      <c r="B54" s="28">
        <v>2.2999999999999998</v>
      </c>
      <c r="C54" s="29">
        <v>66.3</v>
      </c>
      <c r="D54" s="29">
        <v>149.6</v>
      </c>
      <c r="E54" s="30">
        <v>278.60000000000002</v>
      </c>
      <c r="F54" s="31">
        <v>286.7</v>
      </c>
      <c r="H54" s="16"/>
    </row>
    <row r="55" spans="1:8" x14ac:dyDescent="0.25">
      <c r="A55" s="27" t="s">
        <v>50</v>
      </c>
      <c r="B55" s="28">
        <v>2.9</v>
      </c>
      <c r="C55" s="29">
        <v>57.7</v>
      </c>
      <c r="D55" s="29">
        <v>168.2</v>
      </c>
      <c r="E55" s="30">
        <v>279.8</v>
      </c>
      <c r="F55" s="31">
        <v>287.89999999999998</v>
      </c>
      <c r="H55" s="16"/>
    </row>
    <row r="56" spans="1:8" x14ac:dyDescent="0.25">
      <c r="A56" s="27" t="s">
        <v>51</v>
      </c>
      <c r="B56" s="28">
        <v>9.6999999999999993</v>
      </c>
      <c r="C56" s="29">
        <v>59</v>
      </c>
      <c r="D56" s="29">
        <v>574</v>
      </c>
      <c r="E56" s="30">
        <v>281.89999999999998</v>
      </c>
      <c r="F56" s="31">
        <v>293.7</v>
      </c>
      <c r="H56" s="16"/>
    </row>
    <row r="57" spans="1:8" x14ac:dyDescent="0.25">
      <c r="A57" s="27" t="s">
        <v>52</v>
      </c>
      <c r="B57" s="28">
        <v>3.1</v>
      </c>
      <c r="C57" s="29">
        <v>65.400000000000006</v>
      </c>
      <c r="D57" s="29">
        <v>201.8</v>
      </c>
      <c r="E57" s="30">
        <v>290.8</v>
      </c>
      <c r="F57" s="31">
        <v>299.5</v>
      </c>
      <c r="H57" s="16"/>
    </row>
    <row r="58" spans="1:8" x14ac:dyDescent="0.25">
      <c r="A58" s="27" t="s">
        <v>53</v>
      </c>
      <c r="B58" s="28">
        <v>6.7</v>
      </c>
      <c r="C58" s="29">
        <v>53.9</v>
      </c>
      <c r="D58" s="29">
        <v>363.5</v>
      </c>
      <c r="E58" s="30">
        <v>290.3</v>
      </c>
      <c r="F58" s="31">
        <v>300.89999999999998</v>
      </c>
      <c r="H58" s="16"/>
    </row>
    <row r="59" spans="1:8" x14ac:dyDescent="0.25">
      <c r="A59" s="27" t="s">
        <v>54</v>
      </c>
      <c r="B59" s="28">
        <v>6.3</v>
      </c>
      <c r="C59" s="29">
        <v>49</v>
      </c>
      <c r="D59" s="29">
        <v>309</v>
      </c>
      <c r="E59" s="30">
        <v>295.39999999999998</v>
      </c>
      <c r="F59" s="31">
        <v>307.7</v>
      </c>
      <c r="H59" s="16"/>
    </row>
    <row r="60" spans="1:8" x14ac:dyDescent="0.25">
      <c r="A60" s="27" t="s">
        <v>55</v>
      </c>
      <c r="B60" s="28">
        <v>0.5</v>
      </c>
      <c r="C60" s="29">
        <v>40.200000000000003</v>
      </c>
      <c r="D60" s="29">
        <v>19.2</v>
      </c>
      <c r="E60" s="30">
        <v>300.89999999999998</v>
      </c>
      <c r="F60" s="31">
        <v>307.7</v>
      </c>
      <c r="H60" s="16"/>
    </row>
    <row r="61" spans="1:8" x14ac:dyDescent="0.25">
      <c r="A61" s="27" t="s">
        <v>56</v>
      </c>
      <c r="B61" s="28">
        <v>0</v>
      </c>
      <c r="C61" s="29">
        <v>0</v>
      </c>
      <c r="D61" s="29">
        <v>0</v>
      </c>
      <c r="E61" s="30">
        <v>300.2</v>
      </c>
      <c r="F61" s="31">
        <v>306.10000000000002</v>
      </c>
      <c r="H61" s="16"/>
    </row>
    <row r="62" spans="1:8" x14ac:dyDescent="0.25">
      <c r="A62" s="27" t="s">
        <v>57</v>
      </c>
      <c r="B62" s="28">
        <v>0</v>
      </c>
      <c r="C62" s="29">
        <v>0</v>
      </c>
      <c r="D62" s="29">
        <v>0</v>
      </c>
      <c r="E62" s="30">
        <v>297.8</v>
      </c>
      <c r="F62" s="31">
        <v>305.39999999999998</v>
      </c>
      <c r="H62" s="16"/>
    </row>
    <row r="63" spans="1:8" x14ac:dyDescent="0.25">
      <c r="A63" s="27" t="s">
        <v>58</v>
      </c>
      <c r="B63" s="28">
        <v>1.1000000000000001</v>
      </c>
      <c r="C63" s="29">
        <v>32.4</v>
      </c>
      <c r="D63" s="29">
        <v>35.1</v>
      </c>
      <c r="E63" s="30">
        <v>295.8</v>
      </c>
      <c r="F63" s="31">
        <v>301.39999999999998</v>
      </c>
      <c r="H63" s="16"/>
    </row>
    <row r="64" spans="1:8" x14ac:dyDescent="0.25">
      <c r="A64" s="27" t="s">
        <v>59</v>
      </c>
      <c r="B64" s="28">
        <v>4.9000000000000004</v>
      </c>
      <c r="C64" s="29">
        <v>32.1</v>
      </c>
      <c r="D64" s="29">
        <v>155.69999999999999</v>
      </c>
      <c r="E64" s="30">
        <v>295.60000000000002</v>
      </c>
      <c r="F64" s="31">
        <v>304.2</v>
      </c>
      <c r="H64" s="16"/>
    </row>
    <row r="65" spans="1:8" x14ac:dyDescent="0.25">
      <c r="A65" s="27" t="s">
        <v>60</v>
      </c>
      <c r="B65" s="28">
        <v>1</v>
      </c>
      <c r="C65" s="29">
        <v>30.3</v>
      </c>
      <c r="D65" s="29">
        <v>30.5</v>
      </c>
      <c r="E65" s="30">
        <v>299.39999999999998</v>
      </c>
      <c r="F65" s="31">
        <v>306.2</v>
      </c>
      <c r="H65" s="16"/>
    </row>
    <row r="66" spans="1:8" x14ac:dyDescent="0.25">
      <c r="A66" s="27" t="s">
        <v>61</v>
      </c>
      <c r="B66" s="28">
        <v>2</v>
      </c>
      <c r="C66" s="29">
        <v>28.6</v>
      </c>
      <c r="D66" s="29">
        <v>57.199999999999989</v>
      </c>
      <c r="E66" s="30">
        <v>297.3</v>
      </c>
      <c r="F66" s="31">
        <v>306.60000000000002</v>
      </c>
      <c r="H66" s="16"/>
    </row>
    <row r="67" spans="1:8" x14ac:dyDescent="0.25">
      <c r="A67" s="27" t="s">
        <v>62</v>
      </c>
      <c r="B67" s="28">
        <v>2.6</v>
      </c>
      <c r="C67" s="29">
        <v>24.6</v>
      </c>
      <c r="D67" s="29">
        <v>64</v>
      </c>
      <c r="E67" s="30">
        <v>297.60000000000002</v>
      </c>
      <c r="F67" s="31">
        <v>305.8</v>
      </c>
      <c r="H67" s="16"/>
    </row>
    <row r="68" spans="1:8" x14ac:dyDescent="0.25">
      <c r="A68" s="27" t="s">
        <v>63</v>
      </c>
      <c r="B68" s="28">
        <v>0</v>
      </c>
      <c r="C68" s="29">
        <v>0</v>
      </c>
      <c r="D68" s="29">
        <v>0</v>
      </c>
      <c r="E68" s="30">
        <v>298.39999999999998</v>
      </c>
      <c r="F68" s="31">
        <v>304.8</v>
      </c>
      <c r="H68" s="16"/>
    </row>
    <row r="69" spans="1:8" x14ac:dyDescent="0.25">
      <c r="A69" s="27" t="s">
        <v>64</v>
      </c>
      <c r="B69" s="28">
        <v>2.4</v>
      </c>
      <c r="C69" s="29">
        <v>21</v>
      </c>
      <c r="D69" s="29">
        <v>50.5</v>
      </c>
      <c r="E69" s="30">
        <v>296.60000000000002</v>
      </c>
      <c r="F69" s="31">
        <v>303</v>
      </c>
      <c r="H69" s="16"/>
    </row>
    <row r="70" spans="1:8" x14ac:dyDescent="0.25">
      <c r="A70" s="27" t="s">
        <v>65</v>
      </c>
      <c r="B70" s="28">
        <v>5</v>
      </c>
      <c r="C70" s="29">
        <v>21.4</v>
      </c>
      <c r="D70" s="29">
        <v>106.89999999999998</v>
      </c>
      <c r="E70" s="30">
        <v>297.8</v>
      </c>
      <c r="F70" s="31">
        <v>308.8</v>
      </c>
      <c r="H70" s="16"/>
    </row>
    <row r="71" spans="1:8" x14ac:dyDescent="0.25">
      <c r="A71" s="27" t="s">
        <v>66</v>
      </c>
      <c r="B71" s="28">
        <v>9.6</v>
      </c>
      <c r="C71" s="29">
        <v>24</v>
      </c>
      <c r="D71" s="29">
        <v>230</v>
      </c>
      <c r="E71" s="30">
        <v>302.2</v>
      </c>
      <c r="F71" s="31">
        <v>318.8</v>
      </c>
      <c r="H71" s="16"/>
    </row>
    <row r="72" spans="1:8" x14ac:dyDescent="0.25">
      <c r="A72" s="27" t="s">
        <v>67</v>
      </c>
      <c r="B72" s="28">
        <v>0.2</v>
      </c>
      <c r="C72" s="29">
        <v>9.5</v>
      </c>
      <c r="D72" s="29">
        <v>1.8999999999999986</v>
      </c>
      <c r="E72" s="30">
        <v>310.8</v>
      </c>
      <c r="F72" s="31">
        <v>318.60000000000002</v>
      </c>
      <c r="H72" s="16"/>
    </row>
    <row r="73" spans="1:8" x14ac:dyDescent="0.25">
      <c r="A73" s="27" t="s">
        <v>68</v>
      </c>
      <c r="B73" s="28">
        <v>1.6</v>
      </c>
      <c r="C73" s="29">
        <v>19.399999999999999</v>
      </c>
      <c r="D73" s="29">
        <v>31.1</v>
      </c>
      <c r="E73" s="30">
        <v>308.60000000000002</v>
      </c>
      <c r="F73" s="31">
        <v>316.2</v>
      </c>
      <c r="H73" s="16"/>
    </row>
    <row r="74" spans="1:8" x14ac:dyDescent="0.25">
      <c r="A74" s="27" t="s">
        <v>69</v>
      </c>
      <c r="B74" s="28">
        <v>4.2</v>
      </c>
      <c r="C74" s="29">
        <v>17.100000000000001</v>
      </c>
      <c r="D74" s="29">
        <v>72</v>
      </c>
      <c r="E74" s="30">
        <v>308.8</v>
      </c>
      <c r="F74" s="31">
        <v>316</v>
      </c>
      <c r="H74" s="16"/>
    </row>
    <row r="75" spans="1:8" x14ac:dyDescent="0.25">
      <c r="A75" s="27" t="s">
        <v>70</v>
      </c>
      <c r="B75" s="28">
        <v>5.8</v>
      </c>
      <c r="C75" s="29">
        <v>17.100000000000001</v>
      </c>
      <c r="D75" s="29">
        <v>99</v>
      </c>
      <c r="E75" s="30">
        <v>312</v>
      </c>
      <c r="F75" s="31">
        <v>323</v>
      </c>
      <c r="H75" s="16"/>
    </row>
    <row r="76" spans="1:8" x14ac:dyDescent="0.25">
      <c r="A76" s="27" t="s">
        <v>71</v>
      </c>
      <c r="B76" s="28">
        <v>0</v>
      </c>
      <c r="C76" s="29">
        <v>0</v>
      </c>
      <c r="D76" s="29">
        <v>0</v>
      </c>
      <c r="E76" s="30">
        <v>316.60000000000002</v>
      </c>
      <c r="F76" s="31">
        <v>322.39999999999998</v>
      </c>
      <c r="H76" s="16"/>
    </row>
    <row r="77" spans="1:8" x14ac:dyDescent="0.25">
      <c r="A77" s="27" t="s">
        <v>72</v>
      </c>
      <c r="B77" s="28">
        <v>7</v>
      </c>
      <c r="C77" s="29">
        <v>13.8</v>
      </c>
      <c r="D77" s="29">
        <v>96.5</v>
      </c>
      <c r="E77" s="30">
        <v>315</v>
      </c>
      <c r="F77" s="31">
        <v>322.2</v>
      </c>
      <c r="H77" s="16"/>
    </row>
    <row r="78" spans="1:8" ht="16.2" thickBot="1" x14ac:dyDescent="0.3">
      <c r="A78" s="32" t="s">
        <v>73</v>
      </c>
      <c r="B78" s="33">
        <v>5.6</v>
      </c>
      <c r="C78" s="34">
        <v>12.8</v>
      </c>
      <c r="D78" s="34">
        <v>71.8</v>
      </c>
      <c r="E78" s="35">
        <v>320.8</v>
      </c>
      <c r="F78" s="36">
        <v>326.8</v>
      </c>
      <c r="H78" s="16"/>
    </row>
    <row r="79" spans="1:8" x14ac:dyDescent="0.25">
      <c r="A79" s="37"/>
    </row>
    <row r="80" spans="1:8" x14ac:dyDescent="0.25">
      <c r="A80" s="40"/>
    </row>
    <row r="81" spans="1:6" x14ac:dyDescent="0.25">
      <c r="A81" s="41" t="s">
        <v>74</v>
      </c>
      <c r="B81" s="42"/>
      <c r="C81" s="43"/>
      <c r="D81" s="44"/>
      <c r="E81" s="45"/>
      <c r="F81" s="46"/>
    </row>
    <row r="82" spans="1:6" ht="24" customHeight="1" x14ac:dyDescent="0.25">
      <c r="A82" s="408" t="s">
        <v>75</v>
      </c>
      <c r="B82" s="408"/>
      <c r="C82" s="408"/>
      <c r="D82" s="408"/>
      <c r="E82" s="408"/>
      <c r="F82" s="408"/>
    </row>
    <row r="83" spans="1:6" x14ac:dyDescent="0.25">
      <c r="A83" s="47" t="s">
        <v>76</v>
      </c>
      <c r="B83" s="42"/>
      <c r="C83" s="43"/>
      <c r="D83" s="44"/>
      <c r="E83" s="45"/>
      <c r="F83" s="46"/>
    </row>
    <row r="84" spans="1:6" ht="24" customHeight="1" x14ac:dyDescent="0.25">
      <c r="A84" s="409" t="s">
        <v>77</v>
      </c>
      <c r="B84" s="409"/>
      <c r="C84" s="409"/>
      <c r="D84" s="409"/>
      <c r="E84" s="409"/>
      <c r="F84" s="409"/>
    </row>
  </sheetData>
  <mergeCells count="5">
    <mergeCell ref="A1:F1"/>
    <mergeCell ref="A2:F2"/>
    <mergeCell ref="A3:F3"/>
    <mergeCell ref="A82:F82"/>
    <mergeCell ref="A84:F84"/>
  </mergeCells>
  <printOptions horizontalCentered="1"/>
  <pageMargins left="0.75" right="0.75" top="1" bottom="1" header="0.5" footer="0.5"/>
  <pageSetup scale="62" orientation="portrait" r:id="rId1"/>
  <headerFooter alignWithMargins="0">
    <oddFooter>&amp;L&amp;"Times New Roman,Regular"Page 9&amp;C&amp;"Times New Roman,Regular"Moody's Corporation: Selected Financial Information&amp;R&amp;"Times New Roman,Regular"&amp;A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zoomScale="110" zoomScaleNormal="110" workbookViewId="0">
      <pane xSplit="2" ySplit="6" topLeftCell="C55" activePane="bottomRight" state="frozen"/>
      <selection sqref="A1:M1"/>
      <selection pane="topRight" sqref="A1:M1"/>
      <selection pane="bottomLeft" sqref="A1:M1"/>
      <selection pane="bottomRight" activeCell="C41" sqref="C41"/>
    </sheetView>
  </sheetViews>
  <sheetFormatPr defaultColWidth="9.109375" defaultRowHeight="13.2" x14ac:dyDescent="0.25"/>
  <cols>
    <col min="1" max="1" width="53.6640625" style="73" customWidth="1"/>
    <col min="2" max="2" width="2.5546875" style="73" customWidth="1"/>
    <col min="3" max="8" width="12.6640625" style="73" customWidth="1"/>
    <col min="9" max="16384" width="9.109375" style="73"/>
  </cols>
  <sheetData>
    <row r="1" spans="1:14" x14ac:dyDescent="0.25">
      <c r="A1" s="391" t="s">
        <v>156</v>
      </c>
      <c r="B1" s="391"/>
      <c r="C1" s="391"/>
      <c r="D1" s="391"/>
      <c r="E1" s="391"/>
      <c r="F1" s="391"/>
      <c r="G1" s="391"/>
      <c r="H1" s="391"/>
    </row>
    <row r="2" spans="1:14" x14ac:dyDescent="0.25">
      <c r="A2" s="391" t="s">
        <v>157</v>
      </c>
      <c r="B2" s="391"/>
      <c r="C2" s="391"/>
      <c r="D2" s="391"/>
      <c r="E2" s="391"/>
      <c r="F2" s="391"/>
      <c r="G2" s="391"/>
      <c r="H2" s="391"/>
    </row>
    <row r="3" spans="1:14" x14ac:dyDescent="0.25">
      <c r="A3" s="392" t="s">
        <v>2</v>
      </c>
      <c r="B3" s="392"/>
      <c r="C3" s="392"/>
      <c r="D3" s="392"/>
      <c r="E3" s="392"/>
      <c r="F3" s="392"/>
      <c r="G3" s="392"/>
      <c r="H3" s="392"/>
    </row>
    <row r="4" spans="1:14" x14ac:dyDescent="0.25">
      <c r="A4" s="49"/>
      <c r="B4" s="49"/>
      <c r="C4" s="344"/>
      <c r="D4" s="49"/>
      <c r="E4" s="49"/>
      <c r="F4" s="49"/>
      <c r="G4" s="49"/>
      <c r="H4" s="49"/>
    </row>
    <row r="5" spans="1:14" ht="13.5" customHeight="1" x14ac:dyDescent="0.25">
      <c r="A5" s="49"/>
      <c r="B5" s="49"/>
      <c r="C5" s="394" t="s">
        <v>158</v>
      </c>
      <c r="D5" s="394"/>
      <c r="E5" s="394"/>
      <c r="F5" s="394"/>
      <c r="G5" s="394"/>
      <c r="H5" s="394"/>
    </row>
    <row r="6" spans="1:14" x14ac:dyDescent="0.25">
      <c r="A6" s="181"/>
      <c r="B6" s="182" t="s">
        <v>159</v>
      </c>
      <c r="C6" s="68">
        <v>2018</v>
      </c>
      <c r="D6" s="68">
        <v>2017</v>
      </c>
      <c r="E6" s="68">
        <v>2016</v>
      </c>
      <c r="F6" s="68">
        <v>2015</v>
      </c>
      <c r="G6" s="68">
        <v>2014</v>
      </c>
      <c r="H6" s="68">
        <v>2013</v>
      </c>
    </row>
    <row r="7" spans="1:14" x14ac:dyDescent="0.25">
      <c r="A7" s="183"/>
      <c r="B7" s="184" t="s">
        <v>159</v>
      </c>
      <c r="C7" s="184"/>
      <c r="D7" s="184"/>
      <c r="E7" s="185"/>
      <c r="F7" s="185"/>
      <c r="G7" s="185"/>
      <c r="H7" s="184"/>
    </row>
    <row r="8" spans="1:14" x14ac:dyDescent="0.25">
      <c r="A8" s="183" t="s">
        <v>160</v>
      </c>
      <c r="B8" s="186" t="s">
        <v>159</v>
      </c>
      <c r="C8" s="187">
        <f>+'[1]Financial Data'!$E$4</f>
        <v>4442.7</v>
      </c>
      <c r="D8" s="188">
        <v>4204.1000000000004</v>
      </c>
      <c r="E8" s="188">
        <v>3604.2</v>
      </c>
      <c r="F8" s="188">
        <v>3484.5</v>
      </c>
      <c r="G8" s="188">
        <v>3334.3</v>
      </c>
      <c r="H8" s="189">
        <v>2972.5</v>
      </c>
    </row>
    <row r="9" spans="1:14" x14ac:dyDescent="0.25">
      <c r="A9" s="190" t="s">
        <v>161</v>
      </c>
      <c r="B9" s="186"/>
      <c r="C9" s="191"/>
      <c r="D9" s="192"/>
      <c r="E9" s="192"/>
      <c r="F9" s="192"/>
      <c r="G9" s="192"/>
      <c r="H9" s="192"/>
    </row>
    <row r="10" spans="1:14" x14ac:dyDescent="0.25">
      <c r="A10" s="193" t="s">
        <v>162</v>
      </c>
      <c r="B10" s="186"/>
      <c r="C10" s="194">
        <v>1245.5</v>
      </c>
      <c r="D10" s="195">
        <v>1216.5999999999999</v>
      </c>
      <c r="E10" s="195">
        <v>1019.6</v>
      </c>
      <c r="F10" s="196">
        <f>976.3-10.4</f>
        <v>965.9</v>
      </c>
      <c r="G10" s="196">
        <f>930.3-6.7</f>
        <v>923.59999999999991</v>
      </c>
      <c r="H10" s="196">
        <f>822.4-8.7</f>
        <v>813.69999999999993</v>
      </c>
      <c r="J10" s="356"/>
      <c r="K10" s="355"/>
      <c r="N10" s="355"/>
    </row>
    <row r="11" spans="1:14" x14ac:dyDescent="0.25">
      <c r="A11" s="193" t="s">
        <v>163</v>
      </c>
      <c r="B11" s="186"/>
      <c r="C11" s="194">
        <v>1080.0999999999999</v>
      </c>
      <c r="D11" s="195">
        <v>985.9</v>
      </c>
      <c r="E11" s="195">
        <v>931.2</v>
      </c>
      <c r="F11" s="196">
        <f>921.3-6.8</f>
        <v>914.5</v>
      </c>
      <c r="G11" s="196">
        <f>869.3-4</f>
        <v>865.3</v>
      </c>
      <c r="H11" s="196">
        <f>822.1-4.7</f>
        <v>817.4</v>
      </c>
      <c r="K11" s="355"/>
      <c r="N11" s="355"/>
    </row>
    <row r="12" spans="1:14" x14ac:dyDescent="0.25">
      <c r="A12" s="193" t="s">
        <v>164</v>
      </c>
      <c r="B12" s="186"/>
      <c r="C12" s="198" t="s">
        <v>165</v>
      </c>
      <c r="D12" s="197" t="s">
        <v>165</v>
      </c>
      <c r="E12" s="197" t="s">
        <v>165</v>
      </c>
      <c r="F12" s="197" t="s">
        <v>165</v>
      </c>
      <c r="G12" s="197" t="s">
        <v>165</v>
      </c>
      <c r="H12" s="197" t="s">
        <v>165</v>
      </c>
    </row>
    <row r="13" spans="1:14" x14ac:dyDescent="0.25">
      <c r="A13" s="193" t="s">
        <v>166</v>
      </c>
      <c r="B13" s="186"/>
      <c r="C13" s="198">
        <v>48.7</v>
      </c>
      <c r="D13" s="197" t="s">
        <v>165</v>
      </c>
      <c r="E13" s="195">
        <v>12</v>
      </c>
      <c r="F13" s="197" t="s">
        <v>165</v>
      </c>
      <c r="G13" s="197" t="s">
        <v>165</v>
      </c>
      <c r="H13" s="197" t="s">
        <v>165</v>
      </c>
    </row>
    <row r="14" spans="1:14" x14ac:dyDescent="0.25">
      <c r="A14" s="193" t="s">
        <v>167</v>
      </c>
      <c r="B14" s="186" t="s">
        <v>159</v>
      </c>
      <c r="C14" s="194">
        <v>191.9</v>
      </c>
      <c r="D14" s="195">
        <v>158.30000000000001</v>
      </c>
      <c r="E14" s="195">
        <v>126.7</v>
      </c>
      <c r="F14" s="195">
        <v>113.5</v>
      </c>
      <c r="G14" s="195">
        <v>95.6</v>
      </c>
      <c r="H14" s="196">
        <v>93.4</v>
      </c>
    </row>
    <row r="15" spans="1:14" x14ac:dyDescent="0.25">
      <c r="A15" s="193" t="s">
        <v>168</v>
      </c>
      <c r="B15" s="186" t="s">
        <v>159</v>
      </c>
      <c r="C15" s="198" t="s">
        <v>165</v>
      </c>
      <c r="D15" s="197" t="s">
        <v>165</v>
      </c>
      <c r="E15" s="195">
        <v>863.8</v>
      </c>
      <c r="F15" s="197" t="s">
        <v>165</v>
      </c>
      <c r="G15" s="197" t="s">
        <v>165</v>
      </c>
      <c r="H15" s="197" t="s">
        <v>165</v>
      </c>
    </row>
    <row r="16" spans="1:14" ht="13.8" thickBot="1" x14ac:dyDescent="0.3">
      <c r="A16" s="193" t="s">
        <v>127</v>
      </c>
      <c r="B16" s="186"/>
      <c r="C16" s="198">
        <v>8.3000000000000007</v>
      </c>
      <c r="D16" s="197">
        <v>22.5</v>
      </c>
      <c r="E16" s="197" t="s">
        <v>165</v>
      </c>
      <c r="F16" s="197" t="s">
        <v>165</v>
      </c>
      <c r="G16" s="197" t="s">
        <v>165</v>
      </c>
      <c r="H16" s="197" t="s">
        <v>165</v>
      </c>
    </row>
    <row r="17" spans="1:11" ht="13.8" thickBot="1" x14ac:dyDescent="0.3">
      <c r="A17" s="199" t="s">
        <v>169</v>
      </c>
      <c r="B17" s="200" t="s">
        <v>170</v>
      </c>
      <c r="C17" s="201">
        <f t="shared" ref="C17:H17" si="0">SUM(C10:C16)</f>
        <v>2574.5</v>
      </c>
      <c r="D17" s="357">
        <f t="shared" si="0"/>
        <v>2383.3000000000002</v>
      </c>
      <c r="E17" s="357">
        <f t="shared" si="0"/>
        <v>2953.3</v>
      </c>
      <c r="F17" s="357">
        <f t="shared" si="0"/>
        <v>1993.9</v>
      </c>
      <c r="G17" s="357">
        <f t="shared" si="0"/>
        <v>1884.4999999999998</v>
      </c>
      <c r="H17" s="357">
        <f t="shared" si="0"/>
        <v>1724.5</v>
      </c>
    </row>
    <row r="18" spans="1:11" ht="9" customHeight="1" thickBot="1" x14ac:dyDescent="0.3">
      <c r="A18" s="202"/>
      <c r="B18" s="200"/>
      <c r="C18" s="203"/>
      <c r="D18" s="204"/>
      <c r="E18" s="204"/>
      <c r="F18" s="204"/>
      <c r="G18" s="204"/>
      <c r="H18" s="204"/>
    </row>
    <row r="19" spans="1:11" ht="13.8" thickBot="1" x14ac:dyDescent="0.3">
      <c r="A19" s="183" t="s">
        <v>171</v>
      </c>
      <c r="B19" s="186" t="s">
        <v>159</v>
      </c>
      <c r="C19" s="201">
        <f t="shared" ref="C19:H19" si="1">C8-C17</f>
        <v>1868.1999999999998</v>
      </c>
      <c r="D19" s="357">
        <f t="shared" si="1"/>
        <v>1820.8000000000002</v>
      </c>
      <c r="E19" s="357">
        <f t="shared" si="1"/>
        <v>650.89999999999964</v>
      </c>
      <c r="F19" s="357">
        <f t="shared" si="1"/>
        <v>1490.6</v>
      </c>
      <c r="G19" s="357">
        <f t="shared" si="1"/>
        <v>1449.8000000000004</v>
      </c>
      <c r="H19" s="357">
        <f t="shared" si="1"/>
        <v>1248</v>
      </c>
    </row>
    <row r="20" spans="1:11" ht="8.25" customHeight="1" x14ac:dyDescent="0.25">
      <c r="A20" s="183"/>
      <c r="B20" s="186"/>
      <c r="C20" s="203"/>
      <c r="D20" s="204"/>
      <c r="E20" s="204"/>
      <c r="F20" s="204"/>
      <c r="G20" s="204"/>
      <c r="H20" s="204"/>
    </row>
    <row r="21" spans="1:11" x14ac:dyDescent="0.25">
      <c r="A21" s="190" t="s">
        <v>172</v>
      </c>
      <c r="B21" s="186"/>
      <c r="C21" s="205"/>
      <c r="D21" s="206"/>
      <c r="E21" s="206"/>
      <c r="F21" s="206"/>
      <c r="G21" s="206"/>
      <c r="H21" s="206"/>
    </row>
    <row r="22" spans="1:11" x14ac:dyDescent="0.25">
      <c r="A22" s="193" t="s">
        <v>173</v>
      </c>
      <c r="B22" s="186"/>
      <c r="C22" s="194">
        <v>-216</v>
      </c>
      <c r="D22" s="195">
        <v>-208.5</v>
      </c>
      <c r="E22" s="195">
        <v>-157.29999999999998</v>
      </c>
      <c r="F22" s="196">
        <f>-115.1-18</f>
        <v>-133.1</v>
      </c>
      <c r="G22" s="196">
        <f>-116.8-17.7</f>
        <v>-134.5</v>
      </c>
      <c r="H22" s="196">
        <f>-91.8-14.5</f>
        <v>-106.3</v>
      </c>
      <c r="K22" s="355"/>
    </row>
    <row r="23" spans="1:11" x14ac:dyDescent="0.25">
      <c r="A23" s="193" t="s">
        <v>174</v>
      </c>
      <c r="B23" s="186"/>
      <c r="C23" s="194">
        <v>18.8</v>
      </c>
      <c r="D23" s="195">
        <v>3.7</v>
      </c>
      <c r="E23" s="195">
        <v>64.400000000000006</v>
      </c>
      <c r="F23" s="196">
        <f>21.3+0.8</f>
        <v>22.1</v>
      </c>
      <c r="G23" s="196">
        <f>35.9+7</f>
        <v>42.9</v>
      </c>
      <c r="H23" s="196">
        <f>26.5+1.1</f>
        <v>27.6</v>
      </c>
      <c r="I23" s="90"/>
      <c r="K23" s="355"/>
    </row>
    <row r="24" spans="1:11" x14ac:dyDescent="0.25">
      <c r="A24" s="193" t="s">
        <v>102</v>
      </c>
      <c r="B24" s="186"/>
      <c r="C24" s="198" t="s">
        <v>165</v>
      </c>
      <c r="D24" s="197" t="s">
        <v>165</v>
      </c>
      <c r="E24" s="197" t="s">
        <v>165</v>
      </c>
      <c r="F24" s="197" t="s">
        <v>165</v>
      </c>
      <c r="G24" s="195">
        <v>102.8</v>
      </c>
      <c r="H24" s="197" t="s">
        <v>165</v>
      </c>
      <c r="I24" s="90"/>
    </row>
    <row r="25" spans="1:11" x14ac:dyDescent="0.25">
      <c r="A25" s="193" t="s">
        <v>128</v>
      </c>
      <c r="B25" s="186"/>
      <c r="C25" s="198" t="s">
        <v>165</v>
      </c>
      <c r="D25" s="197">
        <v>111.1</v>
      </c>
      <c r="E25" s="197" t="s">
        <v>165</v>
      </c>
      <c r="F25" s="197" t="s">
        <v>165</v>
      </c>
      <c r="G25" s="197" t="s">
        <v>165</v>
      </c>
      <c r="H25" s="197" t="s">
        <v>165</v>
      </c>
      <c r="I25" s="90"/>
    </row>
    <row r="26" spans="1:11" ht="13.8" thickBot="1" x14ac:dyDescent="0.3">
      <c r="A26" s="193" t="s">
        <v>126</v>
      </c>
      <c r="B26" s="186"/>
      <c r="C26" s="198" t="s">
        <v>165</v>
      </c>
      <c r="D26" s="197">
        <v>59.7</v>
      </c>
      <c r="E26" s="197" t="s">
        <v>165</v>
      </c>
      <c r="F26" s="197" t="s">
        <v>165</v>
      </c>
      <c r="G26" s="197" t="s">
        <v>165</v>
      </c>
      <c r="H26" s="197" t="s">
        <v>165</v>
      </c>
      <c r="I26" s="90"/>
    </row>
    <row r="27" spans="1:11" ht="13.8" thickBot="1" x14ac:dyDescent="0.3">
      <c r="A27" s="199" t="s">
        <v>175</v>
      </c>
      <c r="B27" s="186" t="s">
        <v>159</v>
      </c>
      <c r="C27" s="207">
        <f t="shared" ref="C27:H27" si="2">SUM(C22:C26)</f>
        <v>-197.2</v>
      </c>
      <c r="D27" s="358">
        <f t="shared" si="2"/>
        <v>-34.000000000000014</v>
      </c>
      <c r="E27" s="358">
        <f t="shared" si="2"/>
        <v>-92.899999999999977</v>
      </c>
      <c r="F27" s="358">
        <f t="shared" si="2"/>
        <v>-111</v>
      </c>
      <c r="G27" s="358">
        <f t="shared" si="2"/>
        <v>11.200000000000003</v>
      </c>
      <c r="H27" s="358">
        <f t="shared" si="2"/>
        <v>-78.699999999999989</v>
      </c>
    </row>
    <row r="28" spans="1:11" ht="7.5" customHeight="1" x14ac:dyDescent="0.25">
      <c r="A28" s="208"/>
      <c r="B28" s="200" t="s">
        <v>170</v>
      </c>
      <c r="C28" s="209"/>
      <c r="D28" s="210"/>
      <c r="E28" s="210"/>
      <c r="F28" s="210"/>
      <c r="G28" s="210"/>
      <c r="H28" s="210"/>
    </row>
    <row r="29" spans="1:11" x14ac:dyDescent="0.25">
      <c r="A29" s="183" t="s">
        <v>176</v>
      </c>
      <c r="B29" s="186" t="s">
        <v>159</v>
      </c>
      <c r="C29" s="194">
        <f>C19+C27</f>
        <v>1670.9999999999998</v>
      </c>
      <c r="D29" s="195">
        <f>D19+D27</f>
        <v>1786.8000000000002</v>
      </c>
      <c r="E29" s="195">
        <v>558</v>
      </c>
      <c r="F29" s="195">
        <v>1379.6</v>
      </c>
      <c r="G29" s="195">
        <v>1461</v>
      </c>
      <c r="H29" s="196">
        <v>1169.3</v>
      </c>
    </row>
    <row r="30" spans="1:11" ht="13.8" thickBot="1" x14ac:dyDescent="0.3">
      <c r="A30" s="193" t="s">
        <v>177</v>
      </c>
      <c r="B30" s="186" t="s">
        <v>159</v>
      </c>
      <c r="C30" s="194">
        <f>+'[1]Financial Data'!$E$15</f>
        <v>351.6</v>
      </c>
      <c r="D30" s="195">
        <f>+'[1]Financial Data'!$H$15</f>
        <v>779.1</v>
      </c>
      <c r="E30" s="195">
        <v>282.2</v>
      </c>
      <c r="F30" s="195">
        <v>430</v>
      </c>
      <c r="G30" s="195">
        <v>455</v>
      </c>
      <c r="H30" s="196">
        <v>353.4</v>
      </c>
    </row>
    <row r="31" spans="1:11" ht="8.25" customHeight="1" x14ac:dyDescent="0.25">
      <c r="A31" s="208"/>
      <c r="B31" s="200" t="s">
        <v>170</v>
      </c>
      <c r="C31" s="211"/>
      <c r="D31" s="212"/>
      <c r="E31" s="212"/>
      <c r="F31" s="212"/>
      <c r="G31" s="212"/>
      <c r="H31" s="212"/>
    </row>
    <row r="32" spans="1:11" ht="13.8" thickBot="1" x14ac:dyDescent="0.3">
      <c r="A32" s="183" t="s">
        <v>178</v>
      </c>
      <c r="B32" s="186" t="s">
        <v>159</v>
      </c>
      <c r="C32" s="213">
        <f t="shared" ref="C32:H32" si="3">C29-C30</f>
        <v>1319.3999999999996</v>
      </c>
      <c r="D32" s="359">
        <f t="shared" si="3"/>
        <v>1007.7000000000002</v>
      </c>
      <c r="E32" s="359">
        <f t="shared" si="3"/>
        <v>275.8</v>
      </c>
      <c r="F32" s="359">
        <f t="shared" si="3"/>
        <v>949.59999999999991</v>
      </c>
      <c r="G32" s="359">
        <f t="shared" si="3"/>
        <v>1006</v>
      </c>
      <c r="H32" s="359">
        <f t="shared" si="3"/>
        <v>815.9</v>
      </c>
    </row>
    <row r="33" spans="1:9" x14ac:dyDescent="0.25">
      <c r="A33" s="193" t="s">
        <v>179</v>
      </c>
      <c r="B33" s="186" t="s">
        <v>159</v>
      </c>
      <c r="C33" s="194">
        <v>9.8000000000000007</v>
      </c>
      <c r="D33" s="195">
        <v>7.1</v>
      </c>
      <c r="E33" s="195">
        <v>9.1999999999999993</v>
      </c>
      <c r="F33" s="195">
        <v>8.3000000000000007</v>
      </c>
      <c r="G33" s="195">
        <v>17.3</v>
      </c>
      <c r="H33" s="196">
        <v>11.4</v>
      </c>
      <c r="I33" s="90"/>
    </row>
    <row r="34" spans="1:9" ht="9.75" customHeight="1" x14ac:dyDescent="0.25">
      <c r="A34" s="208"/>
      <c r="B34" s="200" t="s">
        <v>170</v>
      </c>
      <c r="C34" s="214"/>
      <c r="D34" s="215"/>
      <c r="E34" s="215"/>
      <c r="F34" s="215"/>
      <c r="G34" s="215"/>
      <c r="H34" s="215"/>
    </row>
    <row r="35" spans="1:9" ht="13.8" thickBot="1" x14ac:dyDescent="0.3">
      <c r="A35" s="183" t="s">
        <v>180</v>
      </c>
      <c r="B35" s="186" t="s">
        <v>159</v>
      </c>
      <c r="C35" s="216">
        <f t="shared" ref="C35:H35" si="4">C32-C33</f>
        <v>1309.5999999999997</v>
      </c>
      <c r="D35" s="360">
        <f t="shared" si="4"/>
        <v>1000.6000000000001</v>
      </c>
      <c r="E35" s="360">
        <f t="shared" si="4"/>
        <v>266.60000000000002</v>
      </c>
      <c r="F35" s="360">
        <f t="shared" si="4"/>
        <v>941.3</v>
      </c>
      <c r="G35" s="360">
        <f t="shared" si="4"/>
        <v>988.7</v>
      </c>
      <c r="H35" s="360">
        <f t="shared" si="4"/>
        <v>804.5</v>
      </c>
    </row>
    <row r="36" spans="1:9" ht="9.75" customHeight="1" thickTop="1" x14ac:dyDescent="0.25">
      <c r="A36" s="208"/>
      <c r="B36" s="200" t="s">
        <v>170</v>
      </c>
      <c r="C36" s="214"/>
      <c r="D36" s="215"/>
      <c r="E36" s="215"/>
      <c r="F36" s="215"/>
      <c r="G36" s="215"/>
      <c r="H36" s="215"/>
    </row>
    <row r="37" spans="1:9" x14ac:dyDescent="0.25">
      <c r="A37" s="183" t="s">
        <v>181</v>
      </c>
      <c r="B37" s="186" t="s">
        <v>159</v>
      </c>
      <c r="C37" s="217"/>
      <c r="D37" s="185"/>
      <c r="E37" s="185"/>
      <c r="F37" s="185"/>
      <c r="G37" s="185"/>
      <c r="H37" s="185"/>
    </row>
    <row r="38" spans="1:9" x14ac:dyDescent="0.25">
      <c r="A38" s="193" t="s">
        <v>182</v>
      </c>
      <c r="B38" s="186" t="s">
        <v>159</v>
      </c>
      <c r="C38" s="218">
        <f t="shared" ref="C38:H38" si="5">+C35/C42</f>
        <v>6.8350730688935268</v>
      </c>
      <c r="D38" s="219">
        <f t="shared" si="5"/>
        <v>5.2360020931449514</v>
      </c>
      <c r="E38" s="219">
        <f t="shared" si="5"/>
        <v>1.3834976647638819</v>
      </c>
      <c r="F38" s="219">
        <f t="shared" si="5"/>
        <v>4.7041479260369812</v>
      </c>
      <c r="G38" s="219">
        <f t="shared" si="5"/>
        <v>4.6924537256763177</v>
      </c>
      <c r="H38" s="219">
        <f t="shared" si="5"/>
        <v>3.6668185961713764</v>
      </c>
    </row>
    <row r="39" spans="1:9" x14ac:dyDescent="0.25">
      <c r="A39" s="193" t="s">
        <v>183</v>
      </c>
      <c r="B39" s="186" t="s">
        <v>159</v>
      </c>
      <c r="C39" s="218">
        <f t="shared" ref="C39:H39" si="6">+C35/C43</f>
        <v>6.7366255144032907</v>
      </c>
      <c r="D39" s="219">
        <f t="shared" si="6"/>
        <v>5.1524201853759024</v>
      </c>
      <c r="E39" s="219">
        <f t="shared" si="6"/>
        <v>1.3643807574206757</v>
      </c>
      <c r="F39" s="219">
        <f t="shared" si="6"/>
        <v>4.6278269419862337</v>
      </c>
      <c r="G39" s="219">
        <f t="shared" si="6"/>
        <v>4.6050302748020497</v>
      </c>
      <c r="H39" s="219">
        <f t="shared" si="6"/>
        <v>3.5995525727069353</v>
      </c>
    </row>
    <row r="40" spans="1:9" ht="7.5" customHeight="1" x14ac:dyDescent="0.25">
      <c r="A40" s="185"/>
      <c r="B40" s="217"/>
      <c r="C40" s="217"/>
      <c r="D40" s="185"/>
      <c r="E40" s="185"/>
      <c r="F40" s="185"/>
      <c r="G40" s="185"/>
      <c r="H40" s="185"/>
    </row>
    <row r="41" spans="1:9" ht="12.75" customHeight="1" x14ac:dyDescent="0.25">
      <c r="A41" s="183" t="s">
        <v>184</v>
      </c>
      <c r="B41" s="186" t="s">
        <v>159</v>
      </c>
      <c r="C41" s="217"/>
      <c r="D41" s="185"/>
      <c r="E41" s="185"/>
      <c r="F41" s="185"/>
      <c r="G41" s="185"/>
      <c r="H41" s="185"/>
    </row>
    <row r="42" spans="1:9" x14ac:dyDescent="0.25">
      <c r="A42" s="193" t="s">
        <v>182</v>
      </c>
      <c r="B42" s="186" t="s">
        <v>159</v>
      </c>
      <c r="C42" s="220">
        <f>+'[1]Financial Data'!$E$23</f>
        <v>191.6</v>
      </c>
      <c r="D42" s="221">
        <v>191.1</v>
      </c>
      <c r="E42" s="221">
        <v>192.7</v>
      </c>
      <c r="F42" s="221">
        <v>200.1</v>
      </c>
      <c r="G42" s="221">
        <v>210.7</v>
      </c>
      <c r="H42" s="221">
        <v>219.4</v>
      </c>
    </row>
    <row r="43" spans="1:9" x14ac:dyDescent="0.25">
      <c r="A43" s="193" t="s">
        <v>183</v>
      </c>
      <c r="B43" s="186" t="s">
        <v>159</v>
      </c>
      <c r="C43" s="220">
        <f>+'[1]Financial Data'!$E$24</f>
        <v>194.4</v>
      </c>
      <c r="D43" s="221">
        <v>194.2</v>
      </c>
      <c r="E43" s="221">
        <v>195.4</v>
      </c>
      <c r="F43" s="221">
        <v>203.4</v>
      </c>
      <c r="G43" s="221">
        <v>214.7</v>
      </c>
      <c r="H43" s="221">
        <v>223.5</v>
      </c>
    </row>
    <row r="44" spans="1:9" ht="6.75" customHeight="1" x14ac:dyDescent="0.25">
      <c r="A44" s="185"/>
      <c r="B44" s="217"/>
      <c r="C44" s="222"/>
      <c r="D44" s="223"/>
      <c r="E44" s="223"/>
      <c r="F44" s="223"/>
      <c r="G44" s="223"/>
      <c r="H44" s="223"/>
    </row>
    <row r="45" spans="1:9" x14ac:dyDescent="0.25">
      <c r="A45" s="183" t="s">
        <v>185</v>
      </c>
      <c r="B45" s="186" t="s">
        <v>159</v>
      </c>
      <c r="C45" s="218">
        <f>+'[1]Financial Data'!$E$25</f>
        <v>1.76</v>
      </c>
      <c r="D45" s="219">
        <v>1.1399999999999999</v>
      </c>
      <c r="E45" s="219">
        <v>1.49</v>
      </c>
      <c r="F45" s="219">
        <v>1.39</v>
      </c>
      <c r="G45" s="219">
        <v>1.18</v>
      </c>
      <c r="H45" s="224">
        <v>0.98</v>
      </c>
    </row>
    <row r="46" spans="1:9" x14ac:dyDescent="0.25">
      <c r="A46" s="225"/>
      <c r="B46" s="90"/>
      <c r="C46" s="90"/>
      <c r="D46" s="226"/>
      <c r="E46" s="393"/>
      <c r="F46" s="393"/>
      <c r="G46" s="393"/>
      <c r="H46" s="226"/>
    </row>
    <row r="47" spans="1:9" x14ac:dyDescent="0.25">
      <c r="A47" s="225"/>
      <c r="B47" s="90"/>
      <c r="C47" s="90"/>
      <c r="D47" s="90"/>
      <c r="E47" s="90"/>
      <c r="F47" s="90"/>
      <c r="G47" s="90"/>
      <c r="H47" s="90"/>
    </row>
    <row r="48" spans="1:9" x14ac:dyDescent="0.25">
      <c r="A48" s="227"/>
      <c r="B48" s="90"/>
      <c r="C48" s="90"/>
      <c r="D48" s="90"/>
      <c r="E48" s="90"/>
      <c r="F48" s="90"/>
      <c r="G48" s="90"/>
      <c r="H48" s="90"/>
    </row>
    <row r="49" spans="1:1" x14ac:dyDescent="0.25">
      <c r="A49" s="66" t="s">
        <v>138</v>
      </c>
    </row>
    <row r="50" spans="1:1" x14ac:dyDescent="0.25">
      <c r="A50" s="96" t="s">
        <v>186</v>
      </c>
    </row>
  </sheetData>
  <mergeCells count="5">
    <mergeCell ref="A1:H1"/>
    <mergeCell ref="A2:H2"/>
    <mergeCell ref="A3:H3"/>
    <mergeCell ref="E46:G46"/>
    <mergeCell ref="C5:H5"/>
  </mergeCells>
  <printOptions horizontalCentered="1"/>
  <pageMargins left="0.75" right="0.75" top="1" bottom="1" header="0.5" footer="0.5"/>
  <pageSetup scale="68" orientation="portrait" r:id="rId1"/>
  <headerFooter alignWithMargins="0">
    <oddFooter>&amp;L&amp;"Times New Roman,Regular"&amp;9Page 2&amp;C&amp;"Times New Roman,Regular"&amp;9Moody's Corporation: Selected Financial Information&amp;R&amp;"Times New Roman,Regular"&amp;9Consolidated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zoomScaleNormal="100" workbookViewId="0">
      <pane xSplit="1" ySplit="6" topLeftCell="B38" activePane="bottomRight" state="frozen"/>
      <selection sqref="A1:M1"/>
      <selection pane="topRight" sqref="A1:M1"/>
      <selection pane="bottomLeft" sqref="A1:M1"/>
      <selection pane="bottomRight" activeCell="A51" sqref="A51"/>
    </sheetView>
  </sheetViews>
  <sheetFormatPr defaultColWidth="9.109375" defaultRowHeight="13.2" x14ac:dyDescent="0.25"/>
  <cols>
    <col min="1" max="1" width="74.33203125" style="73" bestFit="1" customWidth="1"/>
    <col min="2" max="7" width="9.33203125" style="73" customWidth="1"/>
    <col min="8" max="8" width="9.109375" style="73"/>
    <col min="9" max="9" width="14" style="73" bestFit="1" customWidth="1"/>
    <col min="10" max="16384" width="9.109375" style="73"/>
  </cols>
  <sheetData>
    <row r="1" spans="1:9" x14ac:dyDescent="0.25">
      <c r="A1" s="391" t="s">
        <v>0</v>
      </c>
      <c r="B1" s="391"/>
      <c r="C1" s="391"/>
      <c r="D1" s="391"/>
      <c r="E1" s="391"/>
      <c r="F1" s="391"/>
      <c r="G1" s="391"/>
    </row>
    <row r="2" spans="1:9" x14ac:dyDescent="0.25">
      <c r="A2" s="395" t="s">
        <v>187</v>
      </c>
      <c r="B2" s="395"/>
      <c r="C2" s="395"/>
      <c r="D2" s="395"/>
      <c r="E2" s="395"/>
      <c r="F2" s="395"/>
      <c r="G2" s="395"/>
    </row>
    <row r="3" spans="1:9" x14ac:dyDescent="0.25">
      <c r="A3" s="392" t="s">
        <v>2</v>
      </c>
      <c r="B3" s="392"/>
      <c r="C3" s="392"/>
      <c r="D3" s="392"/>
      <c r="E3" s="392"/>
      <c r="F3" s="392"/>
      <c r="G3" s="392"/>
      <c r="H3" s="49"/>
      <c r="I3" s="226"/>
    </row>
    <row r="4" spans="1:9" x14ac:dyDescent="0.25">
      <c r="A4" s="228"/>
      <c r="B4" s="228"/>
      <c r="C4" s="228"/>
      <c r="D4" s="228"/>
      <c r="E4" s="228"/>
      <c r="F4" s="228"/>
      <c r="G4" s="228"/>
    </row>
    <row r="5" spans="1:9" ht="13.5" customHeight="1" x14ac:dyDescent="0.25">
      <c r="A5" s="182" t="s">
        <v>188</v>
      </c>
      <c r="B5" s="394" t="s">
        <v>189</v>
      </c>
      <c r="C5" s="394"/>
      <c r="D5" s="394"/>
      <c r="E5" s="394"/>
      <c r="F5" s="394"/>
      <c r="G5" s="394"/>
    </row>
    <row r="6" spans="1:9" x14ac:dyDescent="0.25">
      <c r="A6" s="182" t="s">
        <v>188</v>
      </c>
      <c r="B6" s="68">
        <v>2018</v>
      </c>
      <c r="C6" s="68">
        <v>2017</v>
      </c>
      <c r="D6" s="68">
        <v>2016</v>
      </c>
      <c r="E6" s="68">
        <v>2015</v>
      </c>
      <c r="F6" s="68">
        <v>2014</v>
      </c>
      <c r="G6" s="68">
        <v>2013</v>
      </c>
    </row>
    <row r="7" spans="1:9" x14ac:dyDescent="0.25">
      <c r="A7" s="182"/>
      <c r="B7" s="182"/>
      <c r="C7" s="182"/>
      <c r="D7" s="229"/>
      <c r="E7" s="229"/>
      <c r="F7" s="229"/>
      <c r="G7" s="230"/>
    </row>
    <row r="8" spans="1:9" x14ac:dyDescent="0.25">
      <c r="A8" s="183" t="s">
        <v>190</v>
      </c>
      <c r="B8" s="183"/>
      <c r="C8" s="183"/>
      <c r="D8" s="185"/>
      <c r="E8" s="185"/>
      <c r="F8" s="185"/>
      <c r="G8" s="185"/>
    </row>
    <row r="9" spans="1:9" x14ac:dyDescent="0.25">
      <c r="A9" s="190" t="s">
        <v>191</v>
      </c>
      <c r="B9" s="190"/>
      <c r="C9" s="190"/>
      <c r="D9" s="185"/>
      <c r="E9" s="185"/>
      <c r="F9" s="185"/>
      <c r="G9" s="185"/>
    </row>
    <row r="10" spans="1:9" x14ac:dyDescent="0.25">
      <c r="A10" s="231" t="s">
        <v>192</v>
      </c>
      <c r="B10" s="232">
        <v>1685</v>
      </c>
      <c r="C10" s="233">
        <v>1071.5</v>
      </c>
      <c r="D10" s="233">
        <v>2051.5</v>
      </c>
      <c r="E10" s="233">
        <v>1757.4</v>
      </c>
      <c r="F10" s="233">
        <v>1219.5</v>
      </c>
      <c r="G10" s="234">
        <v>1919.5</v>
      </c>
    </row>
    <row r="11" spans="1:9" x14ac:dyDescent="0.25">
      <c r="A11" s="231" t="s">
        <v>193</v>
      </c>
      <c r="B11" s="235">
        <v>132.5</v>
      </c>
      <c r="C11" s="236">
        <v>111.8</v>
      </c>
      <c r="D11" s="236">
        <v>173.4</v>
      </c>
      <c r="E11" s="236">
        <v>474.8</v>
      </c>
      <c r="F11" s="236">
        <v>458.1</v>
      </c>
      <c r="G11" s="197">
        <v>186.8</v>
      </c>
    </row>
    <row r="12" spans="1:9" ht="26.4" x14ac:dyDescent="0.25">
      <c r="A12" s="231" t="s">
        <v>288</v>
      </c>
      <c r="B12" s="235">
        <v>1287.0999999999999</v>
      </c>
      <c r="C12" s="236">
        <v>1147.2</v>
      </c>
      <c r="D12" s="236">
        <v>887.4</v>
      </c>
      <c r="E12" s="236">
        <v>802</v>
      </c>
      <c r="F12" s="236">
        <v>792.4</v>
      </c>
      <c r="G12" s="197">
        <v>694.2</v>
      </c>
    </row>
    <row r="13" spans="1:9" x14ac:dyDescent="0.25">
      <c r="A13" s="231" t="s">
        <v>194</v>
      </c>
      <c r="B13" s="197" t="s">
        <v>165</v>
      </c>
      <c r="C13" s="197" t="s">
        <v>165</v>
      </c>
      <c r="D13" s="197" t="s">
        <v>165</v>
      </c>
      <c r="E13" s="197">
        <v>29.3</v>
      </c>
      <c r="F13" s="197">
        <v>43.9</v>
      </c>
      <c r="G13" s="197">
        <v>53.9</v>
      </c>
      <c r="H13" s="237"/>
    </row>
    <row r="14" spans="1:9" ht="13.8" thickBot="1" x14ac:dyDescent="0.3">
      <c r="A14" s="231" t="s">
        <v>195</v>
      </c>
      <c r="B14" s="198">
        <v>282.30000000000035</v>
      </c>
      <c r="C14" s="197">
        <v>250.1</v>
      </c>
      <c r="D14" s="197">
        <v>140.80000000000001</v>
      </c>
      <c r="E14" s="197">
        <v>179.6</v>
      </c>
      <c r="F14" s="197">
        <v>172.5</v>
      </c>
      <c r="G14" s="197">
        <v>114.4</v>
      </c>
    </row>
    <row r="15" spans="1:9" x14ac:dyDescent="0.25">
      <c r="A15" s="238" t="s">
        <v>196</v>
      </c>
      <c r="B15" s="239">
        <f>SUM(B10:B14)</f>
        <v>3386.9</v>
      </c>
      <c r="C15" s="240">
        <f>SUM(C10:C14)</f>
        <v>2580.6</v>
      </c>
      <c r="D15" s="240">
        <v>3253.1</v>
      </c>
      <c r="E15" s="240">
        <v>3243.1</v>
      </c>
      <c r="F15" s="240">
        <v>2686.4</v>
      </c>
      <c r="G15" s="241">
        <v>2968.8</v>
      </c>
    </row>
    <row r="16" spans="1:9" x14ac:dyDescent="0.25">
      <c r="A16" s="190" t="s">
        <v>197</v>
      </c>
      <c r="B16" s="235">
        <v>320.39999999999998</v>
      </c>
      <c r="C16" s="236">
        <v>325.10000000000002</v>
      </c>
      <c r="D16" s="236">
        <v>325.89999999999998</v>
      </c>
      <c r="E16" s="236">
        <v>306.39999999999998</v>
      </c>
      <c r="F16" s="236">
        <v>302.3</v>
      </c>
      <c r="G16" s="197">
        <v>278.7</v>
      </c>
    </row>
    <row r="17" spans="1:9" x14ac:dyDescent="0.25">
      <c r="A17" s="190" t="s">
        <v>198</v>
      </c>
      <c r="B17" s="235">
        <v>3781.3</v>
      </c>
      <c r="C17" s="236">
        <v>3753.2</v>
      </c>
      <c r="D17" s="236">
        <v>1023.6</v>
      </c>
      <c r="E17" s="236">
        <v>976.3</v>
      </c>
      <c r="F17" s="236">
        <v>1021.1</v>
      </c>
      <c r="G17" s="197">
        <v>665.2</v>
      </c>
    </row>
    <row r="18" spans="1:9" x14ac:dyDescent="0.25">
      <c r="A18" s="190" t="s">
        <v>199</v>
      </c>
      <c r="B18" s="235">
        <v>1566.1</v>
      </c>
      <c r="C18" s="236">
        <v>1631.6</v>
      </c>
      <c r="D18" s="236">
        <v>296.39999999999998</v>
      </c>
      <c r="E18" s="236">
        <v>299.10000000000002</v>
      </c>
      <c r="F18" s="236">
        <v>345.5</v>
      </c>
      <c r="G18" s="197">
        <v>221.6</v>
      </c>
    </row>
    <row r="19" spans="1:9" s="90" customFormat="1" x14ac:dyDescent="0.25">
      <c r="A19" s="190" t="s">
        <v>194</v>
      </c>
      <c r="B19" s="235">
        <v>197.2</v>
      </c>
      <c r="C19" s="197">
        <v>143.80000000000001</v>
      </c>
      <c r="D19" s="197">
        <v>316.10000000000002</v>
      </c>
      <c r="E19" s="197">
        <v>137.69999999999999</v>
      </c>
      <c r="F19" s="197">
        <v>167.8</v>
      </c>
      <c r="G19" s="197">
        <v>148.69999999999999</v>
      </c>
    </row>
    <row r="20" spans="1:9" s="90" customFormat="1" ht="13.8" thickBot="1" x14ac:dyDescent="0.3">
      <c r="A20" s="190" t="s">
        <v>200</v>
      </c>
      <c r="B20" s="235">
        <v>274.3</v>
      </c>
      <c r="C20" s="197">
        <v>159.9</v>
      </c>
      <c r="D20" s="197">
        <v>112.2</v>
      </c>
      <c r="E20" s="197">
        <v>160.80000000000001</v>
      </c>
      <c r="F20" s="197">
        <v>145.9</v>
      </c>
      <c r="G20" s="197">
        <v>112.1</v>
      </c>
    </row>
    <row r="21" spans="1:9" ht="13.8" thickBot="1" x14ac:dyDescent="0.3">
      <c r="A21" s="242" t="s">
        <v>201</v>
      </c>
      <c r="B21" s="243">
        <f>SUM(B15:B20)</f>
        <v>9526.2000000000007</v>
      </c>
      <c r="C21" s="244">
        <f>SUM(C15:C20)</f>
        <v>8594.1999999999989</v>
      </c>
      <c r="D21" s="244">
        <v>5327.3</v>
      </c>
      <c r="E21" s="245">
        <v>5123.3999999999996</v>
      </c>
      <c r="F21" s="245">
        <v>4669</v>
      </c>
      <c r="G21" s="245">
        <v>4395.1000000000004</v>
      </c>
      <c r="H21" s="90"/>
      <c r="I21" s="90"/>
    </row>
    <row r="22" spans="1:9" ht="13.8" thickTop="1" x14ac:dyDescent="0.25">
      <c r="A22" s="208"/>
      <c r="B22" s="246"/>
      <c r="C22" s="247"/>
      <c r="D22" s="247"/>
      <c r="E22" s="247"/>
      <c r="F22" s="247"/>
      <c r="G22" s="247"/>
      <c r="H22" s="90"/>
      <c r="I22" s="90"/>
    </row>
    <row r="23" spans="1:9" x14ac:dyDescent="0.25">
      <c r="A23" s="183" t="s">
        <v>202</v>
      </c>
      <c r="B23" s="248"/>
      <c r="C23" s="249"/>
      <c r="D23" s="249"/>
      <c r="E23" s="249"/>
      <c r="F23" s="249"/>
      <c r="G23" s="249"/>
      <c r="H23" s="90"/>
      <c r="I23" s="90"/>
    </row>
    <row r="24" spans="1:9" x14ac:dyDescent="0.25">
      <c r="A24" s="190" t="s">
        <v>203</v>
      </c>
      <c r="B24" s="248"/>
      <c r="C24" s="249"/>
      <c r="D24" s="249"/>
      <c r="E24" s="249"/>
      <c r="F24" s="249"/>
      <c r="G24" s="249"/>
      <c r="H24" s="90"/>
      <c r="I24" s="90"/>
    </row>
    <row r="25" spans="1:9" x14ac:dyDescent="0.25">
      <c r="A25" s="231" t="s">
        <v>204</v>
      </c>
      <c r="B25" s="232">
        <v>695.2</v>
      </c>
      <c r="C25" s="233">
        <v>750.3</v>
      </c>
      <c r="D25" s="233">
        <v>1444.3</v>
      </c>
      <c r="E25" s="234">
        <v>566.6</v>
      </c>
      <c r="F25" s="234">
        <v>557.6</v>
      </c>
      <c r="G25" s="234">
        <v>538.9</v>
      </c>
      <c r="H25" s="90"/>
      <c r="I25" s="90"/>
    </row>
    <row r="26" spans="1:9" x14ac:dyDescent="0.25">
      <c r="A26" s="231" t="s">
        <v>205</v>
      </c>
      <c r="B26" s="197" t="s">
        <v>165</v>
      </c>
      <c r="C26" s="197" t="s">
        <v>165</v>
      </c>
      <c r="D26" s="197" t="s">
        <v>165</v>
      </c>
      <c r="E26" s="197">
        <v>16.7</v>
      </c>
      <c r="F26" s="197">
        <v>17.5</v>
      </c>
      <c r="G26" s="197">
        <v>4</v>
      </c>
      <c r="H26" s="90"/>
      <c r="I26" s="90"/>
    </row>
    <row r="27" spans="1:9" x14ac:dyDescent="0.25">
      <c r="A27" s="231" t="s">
        <v>206</v>
      </c>
      <c r="B27" s="197" t="s">
        <v>165</v>
      </c>
      <c r="C27" s="197">
        <v>129.9</v>
      </c>
      <c r="D27" s="197" t="s">
        <v>165</v>
      </c>
      <c r="E27" s="197" t="s">
        <v>165</v>
      </c>
      <c r="F27" s="197" t="s">
        <v>165</v>
      </c>
      <c r="G27" s="197" t="s">
        <v>165</v>
      </c>
      <c r="H27" s="90"/>
      <c r="I27" s="90"/>
    </row>
    <row r="28" spans="1:9" x14ac:dyDescent="0.25">
      <c r="A28" s="231" t="s">
        <v>207</v>
      </c>
      <c r="B28" s="198">
        <v>449.9</v>
      </c>
      <c r="C28" s="197">
        <v>299.5</v>
      </c>
      <c r="D28" s="197">
        <v>300</v>
      </c>
      <c r="E28" s="197" t="s">
        <v>165</v>
      </c>
      <c r="F28" s="197" t="s">
        <v>165</v>
      </c>
      <c r="G28" s="197" t="s">
        <v>165</v>
      </c>
      <c r="H28" s="90"/>
      <c r="I28" s="90"/>
    </row>
    <row r="29" spans="1:9" ht="13.8" thickBot="1" x14ac:dyDescent="0.3">
      <c r="A29" s="231" t="s">
        <v>208</v>
      </c>
      <c r="B29" s="235">
        <v>953.4</v>
      </c>
      <c r="C29" s="236">
        <v>883.6</v>
      </c>
      <c r="D29" s="236">
        <v>683.9</v>
      </c>
      <c r="E29" s="197">
        <v>635.20000000000005</v>
      </c>
      <c r="F29" s="197">
        <v>624.6</v>
      </c>
      <c r="G29" s="197">
        <v>598.4</v>
      </c>
      <c r="H29" s="90"/>
      <c r="I29" s="90"/>
    </row>
    <row r="30" spans="1:9" x14ac:dyDescent="0.25">
      <c r="A30" s="238" t="s">
        <v>209</v>
      </c>
      <c r="B30" s="250">
        <f>SUM(B25:B29)</f>
        <v>2098.5</v>
      </c>
      <c r="C30" s="251">
        <f>SUM(C25:C29)</f>
        <v>2063.2999999999997</v>
      </c>
      <c r="D30" s="251">
        <v>2428.1999999999998</v>
      </c>
      <c r="E30" s="252">
        <v>1218.5</v>
      </c>
      <c r="F30" s="252">
        <v>1199.7</v>
      </c>
      <c r="G30" s="252">
        <v>1141.3</v>
      </c>
      <c r="H30" s="90"/>
      <c r="I30" s="90"/>
    </row>
    <row r="31" spans="1:9" x14ac:dyDescent="0.25">
      <c r="A31" s="190" t="s">
        <v>210</v>
      </c>
      <c r="B31" s="253">
        <v>122.3</v>
      </c>
      <c r="C31" s="254">
        <v>140</v>
      </c>
      <c r="D31" s="254">
        <v>134.1</v>
      </c>
      <c r="E31" s="255">
        <v>132.5</v>
      </c>
      <c r="F31" s="255">
        <v>132.19999999999999</v>
      </c>
      <c r="G31" s="255">
        <v>109.2</v>
      </c>
      <c r="H31" s="90"/>
      <c r="I31" s="90"/>
    </row>
    <row r="32" spans="1:9" x14ac:dyDescent="0.25">
      <c r="A32" s="190" t="s">
        <v>211</v>
      </c>
      <c r="B32" s="253">
        <v>5226.1000000000004</v>
      </c>
      <c r="C32" s="254">
        <v>5111.1000000000004</v>
      </c>
      <c r="D32" s="254">
        <v>3063</v>
      </c>
      <c r="E32" s="255">
        <v>3401</v>
      </c>
      <c r="F32" s="255">
        <v>2547.3000000000002</v>
      </c>
      <c r="G32" s="255">
        <v>2101.8000000000002</v>
      </c>
      <c r="H32" s="225"/>
      <c r="I32" s="90"/>
    </row>
    <row r="33" spans="1:9" s="90" customFormat="1" x14ac:dyDescent="0.25">
      <c r="A33" s="190" t="s">
        <v>205</v>
      </c>
      <c r="B33" s="256">
        <v>351.7</v>
      </c>
      <c r="C33" s="255">
        <v>341.6</v>
      </c>
      <c r="D33" s="255">
        <v>104.3</v>
      </c>
      <c r="E33" s="255">
        <v>83.8</v>
      </c>
      <c r="F33" s="255">
        <v>95.7</v>
      </c>
      <c r="G33" s="255">
        <v>59.1</v>
      </c>
    </row>
    <row r="34" spans="1:9" s="90" customFormat="1" x14ac:dyDescent="0.25">
      <c r="A34" s="190" t="s">
        <v>212</v>
      </c>
      <c r="B34" s="256">
        <v>494.6</v>
      </c>
      <c r="C34" s="255">
        <v>389.1</v>
      </c>
      <c r="D34" s="255">
        <v>199.8</v>
      </c>
      <c r="E34" s="255">
        <v>203.4</v>
      </c>
      <c r="F34" s="255">
        <v>220.3</v>
      </c>
      <c r="G34" s="255">
        <v>195.6</v>
      </c>
    </row>
    <row r="35" spans="1:9" s="90" customFormat="1" ht="13.8" thickBot="1" x14ac:dyDescent="0.3">
      <c r="A35" s="190" t="s">
        <v>213</v>
      </c>
      <c r="B35" s="257">
        <v>576.5</v>
      </c>
      <c r="C35" s="258">
        <v>664</v>
      </c>
      <c r="D35" s="258">
        <v>425.2</v>
      </c>
      <c r="E35" s="258">
        <v>417.2</v>
      </c>
      <c r="F35" s="258">
        <v>430.9</v>
      </c>
      <c r="G35" s="258">
        <v>360.2</v>
      </c>
    </row>
    <row r="36" spans="1:9" ht="13.8" thickBot="1" x14ac:dyDescent="0.3">
      <c r="A36" s="242" t="s">
        <v>214</v>
      </c>
      <c r="B36" s="259">
        <f>SUM(B30:B35)</f>
        <v>8869.7000000000007</v>
      </c>
      <c r="C36" s="260">
        <f>SUM(C30:C35)</f>
        <v>8709.1</v>
      </c>
      <c r="D36" s="260">
        <v>6354.6</v>
      </c>
      <c r="E36" s="261">
        <v>5456.4</v>
      </c>
      <c r="F36" s="261">
        <v>4626.1000000000004</v>
      </c>
      <c r="G36" s="261">
        <v>3967.2</v>
      </c>
      <c r="H36" s="90"/>
      <c r="I36" s="90"/>
    </row>
    <row r="37" spans="1:9" x14ac:dyDescent="0.25">
      <c r="A37" s="208"/>
      <c r="B37" s="262"/>
      <c r="C37" s="263"/>
      <c r="D37" s="263"/>
      <c r="E37" s="263"/>
      <c r="F37" s="263"/>
      <c r="G37" s="263"/>
      <c r="H37" s="90"/>
      <c r="I37" s="90"/>
    </row>
    <row r="38" spans="1:9" x14ac:dyDescent="0.25">
      <c r="A38" s="190" t="s">
        <v>215</v>
      </c>
      <c r="B38" s="262"/>
      <c r="C38" s="263"/>
      <c r="D38" s="263"/>
      <c r="E38" s="263"/>
      <c r="F38" s="263"/>
      <c r="G38" s="263"/>
      <c r="H38" s="90"/>
      <c r="I38" s="90"/>
    </row>
    <row r="39" spans="1:9" x14ac:dyDescent="0.25">
      <c r="A39" s="190" t="s">
        <v>216</v>
      </c>
      <c r="B39" s="254" t="s">
        <v>165</v>
      </c>
      <c r="C39" s="254" t="s">
        <v>165</v>
      </c>
      <c r="D39" s="254" t="s">
        <v>165</v>
      </c>
      <c r="E39" s="255" t="s">
        <v>165</v>
      </c>
      <c r="F39" s="255" t="s">
        <v>165</v>
      </c>
      <c r="G39" s="255">
        <v>80</v>
      </c>
      <c r="H39" s="90"/>
      <c r="I39" s="90"/>
    </row>
    <row r="40" spans="1:9" x14ac:dyDescent="0.25">
      <c r="A40" s="190"/>
      <c r="B40" s="253"/>
      <c r="C40" s="254"/>
      <c r="D40" s="254"/>
      <c r="E40" s="255"/>
      <c r="F40" s="255"/>
      <c r="G40" s="255"/>
      <c r="H40" s="90"/>
      <c r="I40" s="90"/>
    </row>
    <row r="41" spans="1:9" x14ac:dyDescent="0.25">
      <c r="A41" s="190" t="str">
        <f>+'[1]Balance Sheet - ALL'!$A$36:$D$36</f>
        <v>Shareholders' equity (deficit):</v>
      </c>
      <c r="B41" s="264"/>
      <c r="C41" s="265"/>
      <c r="D41" s="265"/>
      <c r="E41" s="265"/>
      <c r="F41" s="265"/>
      <c r="G41" s="265"/>
      <c r="H41" s="90"/>
      <c r="I41" s="90"/>
    </row>
    <row r="42" spans="1:9" ht="28.5" customHeight="1" x14ac:dyDescent="0.25">
      <c r="A42" s="231" t="s">
        <v>217</v>
      </c>
      <c r="B42" s="255" t="s">
        <v>165</v>
      </c>
      <c r="C42" s="255" t="s">
        <v>165</v>
      </c>
      <c r="D42" s="255" t="s">
        <v>165</v>
      </c>
      <c r="E42" s="255" t="s">
        <v>165</v>
      </c>
      <c r="F42" s="255" t="s">
        <v>165</v>
      </c>
      <c r="G42" s="255" t="s">
        <v>165</v>
      </c>
      <c r="H42" s="90"/>
      <c r="I42" s="90"/>
    </row>
    <row r="43" spans="1:9" ht="28.5" customHeight="1" x14ac:dyDescent="0.25">
      <c r="A43" s="231" t="s">
        <v>218</v>
      </c>
      <c r="B43" s="255" t="s">
        <v>165</v>
      </c>
      <c r="C43" s="255" t="s">
        <v>165</v>
      </c>
      <c r="D43" s="255" t="s">
        <v>165</v>
      </c>
      <c r="E43" s="255" t="s">
        <v>165</v>
      </c>
      <c r="F43" s="255" t="s">
        <v>165</v>
      </c>
      <c r="G43" s="255" t="s">
        <v>165</v>
      </c>
      <c r="H43" s="90"/>
      <c r="I43" s="90"/>
    </row>
    <row r="44" spans="1:9" ht="42" customHeight="1" x14ac:dyDescent="0.25">
      <c r="A44" s="231" t="s">
        <v>287</v>
      </c>
      <c r="B44" s="253">
        <v>3.4</v>
      </c>
      <c r="C44" s="254">
        <v>3.4</v>
      </c>
      <c r="D44" s="254">
        <v>3.4</v>
      </c>
      <c r="E44" s="255">
        <v>3.4</v>
      </c>
      <c r="F44" s="255">
        <v>3.4</v>
      </c>
      <c r="G44" s="255">
        <v>3.4</v>
      </c>
      <c r="H44" s="90"/>
      <c r="I44" s="90"/>
    </row>
    <row r="45" spans="1:9" x14ac:dyDescent="0.25">
      <c r="A45" s="231" t="s">
        <v>219</v>
      </c>
      <c r="B45" s="253">
        <v>600.9</v>
      </c>
      <c r="C45" s="254">
        <v>528.6</v>
      </c>
      <c r="D45" s="254">
        <v>477.2</v>
      </c>
      <c r="E45" s="255">
        <v>451.3</v>
      </c>
      <c r="F45" s="255">
        <v>383.9</v>
      </c>
      <c r="G45" s="255">
        <v>405.8</v>
      </c>
      <c r="H45" s="90"/>
      <c r="I45" s="90"/>
    </row>
    <row r="46" spans="1:9" x14ac:dyDescent="0.25">
      <c r="A46" s="231" t="s">
        <v>220</v>
      </c>
      <c r="B46" s="253">
        <v>8594.4</v>
      </c>
      <c r="C46" s="254">
        <v>7465.4</v>
      </c>
      <c r="D46" s="254">
        <v>6688.9</v>
      </c>
      <c r="E46" s="255">
        <v>6709</v>
      </c>
      <c r="F46" s="255">
        <v>6044.3</v>
      </c>
      <c r="G46" s="255">
        <v>5302.1</v>
      </c>
      <c r="H46" s="90"/>
      <c r="I46" s="90"/>
    </row>
    <row r="47" spans="1:9" ht="39.6" x14ac:dyDescent="0.25">
      <c r="A47" s="231" t="s">
        <v>300</v>
      </c>
      <c r="B47" s="253">
        <v>-8312.5</v>
      </c>
      <c r="C47" s="254">
        <v>-8152.9</v>
      </c>
      <c r="D47" s="254">
        <v>-8029.6</v>
      </c>
      <c r="E47" s="255">
        <v>-7389.2</v>
      </c>
      <c r="F47" s="255">
        <v>-6384.2</v>
      </c>
      <c r="G47" s="255">
        <v>-5319.7</v>
      </c>
      <c r="H47" s="90"/>
      <c r="I47" s="266"/>
    </row>
    <row r="48" spans="1:9" ht="13.8" thickBot="1" x14ac:dyDescent="0.3">
      <c r="A48" s="231" t="s">
        <v>221</v>
      </c>
      <c r="B48" s="256">
        <v>-426.3</v>
      </c>
      <c r="C48" s="255">
        <v>-172.2</v>
      </c>
      <c r="D48" s="255">
        <v>-364.9</v>
      </c>
      <c r="E48" s="255">
        <v>-339.5</v>
      </c>
      <c r="F48" s="255">
        <v>-235.2</v>
      </c>
      <c r="G48" s="255">
        <v>-54.6</v>
      </c>
      <c r="H48" s="90"/>
      <c r="I48" s="90"/>
    </row>
    <row r="49" spans="1:9" ht="13.8" thickBot="1" x14ac:dyDescent="0.3">
      <c r="A49" s="242" t="s">
        <v>305</v>
      </c>
      <c r="B49" s="259">
        <f>SUM(B39:B48)</f>
        <v>459.8999999999989</v>
      </c>
      <c r="C49" s="260">
        <f>SUM(C39:C48)</f>
        <v>-327.7</v>
      </c>
      <c r="D49" s="260">
        <v>-1225</v>
      </c>
      <c r="E49" s="261">
        <v>-565</v>
      </c>
      <c r="F49" s="261">
        <v>-187.8</v>
      </c>
      <c r="G49" s="261">
        <v>337</v>
      </c>
      <c r="H49" s="90"/>
      <c r="I49" s="90"/>
    </row>
    <row r="50" spans="1:9" x14ac:dyDescent="0.25">
      <c r="A50" s="231" t="s">
        <v>222</v>
      </c>
      <c r="B50" s="253">
        <f>+'[1]Balance Sheet - ALL'!$F$45</f>
        <v>196.6</v>
      </c>
      <c r="C50" s="254">
        <v>212.8</v>
      </c>
      <c r="D50" s="254">
        <v>197.7</v>
      </c>
      <c r="E50" s="255">
        <v>232</v>
      </c>
      <c r="F50" s="255">
        <v>230.7</v>
      </c>
      <c r="G50" s="255">
        <v>10.9</v>
      </c>
      <c r="H50" s="90"/>
      <c r="I50" s="90"/>
    </row>
    <row r="51" spans="1:9" ht="13.8" thickBot="1" x14ac:dyDescent="0.3">
      <c r="A51" s="242" t="s">
        <v>306</v>
      </c>
      <c r="B51" s="253">
        <f>SUM(B49:B50)</f>
        <v>656.49999999999886</v>
      </c>
      <c r="C51" s="254">
        <f>SUM(C49:C50)</f>
        <v>-114.89999999999998</v>
      </c>
      <c r="D51" s="254">
        <v>-1027.3</v>
      </c>
      <c r="E51" s="255">
        <v>-333</v>
      </c>
      <c r="F51" s="255">
        <v>42.9</v>
      </c>
      <c r="G51" s="255">
        <v>347.9</v>
      </c>
      <c r="H51" s="90"/>
      <c r="I51" s="90"/>
    </row>
    <row r="52" spans="1:9" ht="13.8" thickBot="1" x14ac:dyDescent="0.3">
      <c r="A52" s="267" t="s">
        <v>223</v>
      </c>
      <c r="B52" s="268">
        <f>B51+B36</f>
        <v>9526.1999999999989</v>
      </c>
      <c r="C52" s="269">
        <f>C51+C36</f>
        <v>8594.2000000000007</v>
      </c>
      <c r="D52" s="269">
        <v>5327.3</v>
      </c>
      <c r="E52" s="270">
        <v>5123.3999999999996</v>
      </c>
      <c r="F52" s="270">
        <v>4669</v>
      </c>
      <c r="G52" s="270">
        <v>4395.1000000000004</v>
      </c>
      <c r="H52" s="90"/>
      <c r="I52" s="90"/>
    </row>
    <row r="53" spans="1:9" ht="13.8" thickTop="1" x14ac:dyDescent="0.25">
      <c r="A53" s="208"/>
      <c r="B53" s="208"/>
      <c r="C53" s="208"/>
      <c r="D53" s="271"/>
      <c r="E53" s="271"/>
      <c r="F53" s="208"/>
      <c r="G53" s="208"/>
      <c r="H53" s="90"/>
      <c r="I53" s="90"/>
    </row>
    <row r="54" spans="1:9" x14ac:dyDescent="0.25">
      <c r="A54" s="90"/>
      <c r="B54" s="90"/>
      <c r="C54" s="90"/>
      <c r="D54" s="226"/>
      <c r="E54" s="226"/>
      <c r="F54" s="90"/>
      <c r="G54" s="90"/>
      <c r="H54" s="90"/>
      <c r="I54" s="90"/>
    </row>
    <row r="55" spans="1:9" x14ac:dyDescent="0.25">
      <c r="A55" s="227"/>
      <c r="B55" s="227"/>
      <c r="C55" s="227"/>
      <c r="D55" s="226"/>
      <c r="E55" s="226"/>
      <c r="F55" s="227"/>
      <c r="G55" s="227"/>
      <c r="H55" s="90"/>
      <c r="I55" s="90"/>
    </row>
    <row r="56" spans="1:9" x14ac:dyDescent="0.25">
      <c r="A56" s="66" t="s">
        <v>138</v>
      </c>
      <c r="B56" s="66"/>
      <c r="C56" s="66"/>
      <c r="D56" s="66"/>
      <c r="E56" s="66"/>
      <c r="F56" s="66"/>
    </row>
    <row r="57" spans="1:9" x14ac:dyDescent="0.25">
      <c r="A57" s="96" t="s">
        <v>186</v>
      </c>
      <c r="B57" s="96"/>
      <c r="C57" s="96"/>
      <c r="D57" s="96"/>
      <c r="E57" s="96"/>
      <c r="F57" s="96"/>
    </row>
  </sheetData>
  <mergeCells count="4">
    <mergeCell ref="A1:G1"/>
    <mergeCell ref="A2:G2"/>
    <mergeCell ref="A3:G3"/>
    <mergeCell ref="B5:G5"/>
  </mergeCells>
  <printOptions horizontalCentered="1"/>
  <pageMargins left="0.75" right="0.75" top="1" bottom="1" header="0.5" footer="0.5"/>
  <pageSetup scale="74" orientation="portrait" r:id="rId1"/>
  <headerFooter alignWithMargins="0">
    <oddFooter>&amp;L&amp;"Times New Roman,Regular"Page 3&amp;C&amp;"Times New Roman,Regular"Moody's Corporation: Selected Financial Information&amp;R&amp;"Times New Roman,Regular"Condensed Consolidated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zoomScaleNormal="100" workbookViewId="0">
      <pane xSplit="1" ySplit="6" topLeftCell="B37" activePane="bottomRight" state="frozen"/>
      <selection sqref="A1:M1"/>
      <selection pane="topRight" sqref="A1:M1"/>
      <selection pane="bottomLeft" sqref="A1:M1"/>
      <selection pane="bottomRight" activeCell="I37" sqref="I37"/>
    </sheetView>
  </sheetViews>
  <sheetFormatPr defaultColWidth="9.109375" defaultRowHeight="13.2" x14ac:dyDescent="0.25"/>
  <cols>
    <col min="1" max="1" width="63" style="73" customWidth="1"/>
    <col min="2" max="7" width="9.33203125" style="73" customWidth="1"/>
    <col min="8" max="16384" width="9.109375" style="73"/>
  </cols>
  <sheetData>
    <row r="1" spans="1:8" x14ac:dyDescent="0.25">
      <c r="A1" s="391" t="s">
        <v>0</v>
      </c>
      <c r="B1" s="391"/>
      <c r="C1" s="391"/>
      <c r="D1" s="391"/>
      <c r="E1" s="391"/>
      <c r="F1" s="391"/>
      <c r="G1" s="391"/>
    </row>
    <row r="2" spans="1:8" x14ac:dyDescent="0.25">
      <c r="A2" s="391" t="s">
        <v>224</v>
      </c>
      <c r="B2" s="391"/>
      <c r="C2" s="391"/>
      <c r="D2" s="391"/>
      <c r="E2" s="391"/>
      <c r="F2" s="391"/>
      <c r="G2" s="391"/>
    </row>
    <row r="3" spans="1:8" x14ac:dyDescent="0.25">
      <c r="A3" s="396" t="s">
        <v>225</v>
      </c>
      <c r="B3" s="396"/>
      <c r="C3" s="396"/>
      <c r="D3" s="396"/>
      <c r="E3" s="396"/>
      <c r="F3" s="396"/>
      <c r="G3" s="396"/>
    </row>
    <row r="4" spans="1:8" x14ac:dyDescent="0.25">
      <c r="A4" s="272"/>
      <c r="B4" s="272"/>
      <c r="C4" s="272"/>
      <c r="D4" s="272"/>
      <c r="E4" s="272"/>
    </row>
    <row r="5" spans="1:8" ht="13.5" customHeight="1" x14ac:dyDescent="0.25">
      <c r="A5" s="182" t="s">
        <v>188</v>
      </c>
      <c r="B5" s="394" t="s">
        <v>189</v>
      </c>
      <c r="C5" s="394"/>
      <c r="D5" s="394"/>
      <c r="E5" s="394"/>
      <c r="F5" s="394"/>
      <c r="G5" s="394"/>
    </row>
    <row r="6" spans="1:8" x14ac:dyDescent="0.25">
      <c r="A6" s="182" t="s">
        <v>188</v>
      </c>
      <c r="B6" s="68">
        <v>2018</v>
      </c>
      <c r="C6" s="68">
        <v>2017</v>
      </c>
      <c r="D6" s="68">
        <v>2016</v>
      </c>
      <c r="E6" s="68">
        <v>2015</v>
      </c>
      <c r="F6" s="68">
        <v>2014</v>
      </c>
      <c r="G6" s="68">
        <v>2013</v>
      </c>
    </row>
    <row r="7" spans="1:8" x14ac:dyDescent="0.25">
      <c r="A7" s="182"/>
      <c r="B7" s="182"/>
      <c r="C7" s="273"/>
      <c r="D7" s="273"/>
      <c r="E7" s="273"/>
      <c r="F7" s="273"/>
      <c r="G7" s="274"/>
      <c r="H7" s="90"/>
    </row>
    <row r="8" spans="1:8" ht="13.5" customHeight="1" x14ac:dyDescent="0.25">
      <c r="A8" s="183" t="s">
        <v>226</v>
      </c>
      <c r="B8" s="183"/>
      <c r="C8" s="185"/>
      <c r="D8" s="185"/>
      <c r="E8" s="185"/>
      <c r="F8" s="185"/>
      <c r="G8" s="185"/>
    </row>
    <row r="9" spans="1:8" x14ac:dyDescent="0.25">
      <c r="A9" s="231" t="s">
        <v>178</v>
      </c>
      <c r="B9" s="232">
        <v>1319.4</v>
      </c>
      <c r="C9" s="233">
        <v>1007.7</v>
      </c>
      <c r="D9" s="233">
        <v>275.8</v>
      </c>
      <c r="E9" s="233">
        <v>949.6</v>
      </c>
      <c r="F9" s="233">
        <v>1006</v>
      </c>
      <c r="G9" s="234">
        <v>815.9</v>
      </c>
    </row>
    <row r="10" spans="1:8" ht="12.75" customHeight="1" x14ac:dyDescent="0.25">
      <c r="A10" s="231" t="s">
        <v>227</v>
      </c>
      <c r="B10" s="217"/>
      <c r="C10" s="185"/>
      <c r="D10" s="185"/>
      <c r="E10" s="185"/>
      <c r="F10" s="185"/>
      <c r="G10" s="185"/>
    </row>
    <row r="11" spans="1:8" x14ac:dyDescent="0.25">
      <c r="A11" s="238" t="s">
        <v>167</v>
      </c>
      <c r="B11" s="235">
        <v>191.9</v>
      </c>
      <c r="C11" s="236">
        <v>158.30000000000001</v>
      </c>
      <c r="D11" s="236">
        <v>126.7</v>
      </c>
      <c r="E11" s="236">
        <v>113.5</v>
      </c>
      <c r="F11" s="236">
        <v>95.6</v>
      </c>
      <c r="G11" s="197">
        <v>93.4</v>
      </c>
    </row>
    <row r="12" spans="1:8" x14ac:dyDescent="0.25">
      <c r="A12" s="238" t="s">
        <v>228</v>
      </c>
      <c r="B12" s="235">
        <v>130.30000000000001</v>
      </c>
      <c r="C12" s="236">
        <v>122.9</v>
      </c>
      <c r="D12" s="236">
        <v>98.1</v>
      </c>
      <c r="E12" s="236">
        <v>87.2</v>
      </c>
      <c r="F12" s="236">
        <v>80.400000000000006</v>
      </c>
      <c r="G12" s="197">
        <v>67.099999999999994</v>
      </c>
    </row>
    <row r="13" spans="1:8" x14ac:dyDescent="0.25">
      <c r="A13" s="238" t="s">
        <v>126</v>
      </c>
      <c r="B13" s="236" t="s">
        <v>165</v>
      </c>
      <c r="C13" s="236">
        <v>-59.7</v>
      </c>
      <c r="D13" s="236" t="s">
        <v>165</v>
      </c>
      <c r="E13" s="236" t="s">
        <v>165</v>
      </c>
      <c r="F13" s="236" t="s">
        <v>165</v>
      </c>
      <c r="G13" s="236" t="s">
        <v>165</v>
      </c>
    </row>
    <row r="14" spans="1:8" x14ac:dyDescent="0.25">
      <c r="A14" s="238" t="s">
        <v>128</v>
      </c>
      <c r="B14" s="236" t="s">
        <v>165</v>
      </c>
      <c r="C14" s="236">
        <v>-111.1</v>
      </c>
      <c r="D14" s="236" t="s">
        <v>165</v>
      </c>
      <c r="E14" s="236" t="s">
        <v>165</v>
      </c>
      <c r="F14" s="236" t="s">
        <v>165</v>
      </c>
      <c r="G14" s="236" t="s">
        <v>165</v>
      </c>
    </row>
    <row r="15" spans="1:8" x14ac:dyDescent="0.25">
      <c r="A15" s="238" t="s">
        <v>229</v>
      </c>
      <c r="B15" s="236" t="s">
        <v>165</v>
      </c>
      <c r="C15" s="236" t="s">
        <v>165</v>
      </c>
      <c r="D15" s="236">
        <v>-36.6</v>
      </c>
      <c r="E15" s="236" t="s">
        <v>165</v>
      </c>
      <c r="F15" s="236" t="s">
        <v>165</v>
      </c>
      <c r="G15" s="236" t="s">
        <v>165</v>
      </c>
    </row>
    <row r="16" spans="1:8" x14ac:dyDescent="0.25">
      <c r="A16" s="238" t="s">
        <v>164</v>
      </c>
      <c r="B16" s="236" t="s">
        <v>165</v>
      </c>
      <c r="C16" s="236" t="s">
        <v>165</v>
      </c>
      <c r="D16" s="236" t="s">
        <v>165</v>
      </c>
      <c r="E16" s="236" t="s">
        <v>165</v>
      </c>
      <c r="F16" s="236" t="s">
        <v>165</v>
      </c>
      <c r="G16" s="236" t="s">
        <v>165</v>
      </c>
    </row>
    <row r="17" spans="1:7" x14ac:dyDescent="0.25">
      <c r="A17" s="238" t="s">
        <v>230</v>
      </c>
      <c r="B17" s="235">
        <v>-98.9</v>
      </c>
      <c r="C17" s="236">
        <v>88.3</v>
      </c>
      <c r="D17" s="236">
        <v>-153.1</v>
      </c>
      <c r="E17" s="236">
        <v>18.100000000000001</v>
      </c>
      <c r="F17" s="236">
        <v>29.9</v>
      </c>
      <c r="G17" s="197">
        <v>-27.2</v>
      </c>
    </row>
    <row r="18" spans="1:7" x14ac:dyDescent="0.25">
      <c r="A18" s="238" t="s">
        <v>102</v>
      </c>
      <c r="B18" s="236" t="s">
        <v>165</v>
      </c>
      <c r="C18" s="236" t="s">
        <v>165</v>
      </c>
      <c r="D18" s="236" t="s">
        <v>165</v>
      </c>
      <c r="E18" s="236" t="s">
        <v>165</v>
      </c>
      <c r="F18" s="236">
        <v>-102.8</v>
      </c>
      <c r="G18" s="236" t="s">
        <v>165</v>
      </c>
    </row>
    <row r="19" spans="1:7" x14ac:dyDescent="0.25">
      <c r="A19" s="238" t="s">
        <v>231</v>
      </c>
      <c r="B19" s="236" t="s">
        <v>165</v>
      </c>
      <c r="C19" s="236" t="s">
        <v>165</v>
      </c>
      <c r="D19" s="236">
        <v>-1.6</v>
      </c>
      <c r="E19" s="236">
        <v>-6.4</v>
      </c>
      <c r="F19" s="236">
        <v>-6.4</v>
      </c>
      <c r="G19" s="197">
        <v>-19.2</v>
      </c>
    </row>
    <row r="20" spans="1:7" x14ac:dyDescent="0.25">
      <c r="A20" s="238" t="s">
        <v>232</v>
      </c>
      <c r="B20" s="235"/>
      <c r="C20" s="236"/>
      <c r="D20" s="236"/>
      <c r="E20" s="236"/>
      <c r="F20" s="236"/>
      <c r="G20" s="197"/>
    </row>
    <row r="21" spans="1:7" x14ac:dyDescent="0.25">
      <c r="A21" s="275" t="s">
        <v>233</v>
      </c>
      <c r="B21" s="235">
        <v>-136.1</v>
      </c>
      <c r="C21" s="236">
        <v>-148.1</v>
      </c>
      <c r="D21" s="236">
        <v>-104.8</v>
      </c>
      <c r="E21" s="236">
        <v>-25.4</v>
      </c>
      <c r="F21" s="236">
        <v>-98.3</v>
      </c>
      <c r="G21" s="197">
        <v>-67</v>
      </c>
    </row>
    <row r="22" spans="1:7" x14ac:dyDescent="0.25">
      <c r="A22" s="275" t="s">
        <v>195</v>
      </c>
      <c r="B22" s="235">
        <v>-8.4</v>
      </c>
      <c r="C22" s="236">
        <v>-70.3</v>
      </c>
      <c r="D22" s="236">
        <v>37</v>
      </c>
      <c r="E22" s="236">
        <v>-28.9</v>
      </c>
      <c r="F22" s="236">
        <v>-41</v>
      </c>
      <c r="G22" s="197">
        <v>-21.7</v>
      </c>
    </row>
    <row r="23" spans="1:7" x14ac:dyDescent="0.25">
      <c r="A23" s="275" t="s">
        <v>234</v>
      </c>
      <c r="B23" s="235">
        <v>-16.600000000000001</v>
      </c>
      <c r="C23" s="236">
        <v>12.1</v>
      </c>
      <c r="D23" s="236">
        <v>6.6</v>
      </c>
      <c r="E23" s="236">
        <v>-13.1</v>
      </c>
      <c r="F23" s="236">
        <v>-1.7</v>
      </c>
      <c r="G23" s="197">
        <v>-0.7</v>
      </c>
    </row>
    <row r="24" spans="1:7" x14ac:dyDescent="0.25">
      <c r="A24" s="275" t="s">
        <v>204</v>
      </c>
      <c r="B24" s="235">
        <v>-134</v>
      </c>
      <c r="C24" s="236">
        <v>-638.4</v>
      </c>
      <c r="D24" s="236">
        <v>902.4</v>
      </c>
      <c r="E24" s="236">
        <v>51.4</v>
      </c>
      <c r="F24" s="236">
        <v>59.2</v>
      </c>
      <c r="G24" s="197">
        <v>-2.9</v>
      </c>
    </row>
    <row r="25" spans="1:7" s="90" customFormat="1" x14ac:dyDescent="0.25">
      <c r="A25" s="275" t="s">
        <v>235</v>
      </c>
      <c r="B25" s="197">
        <v>41.9</v>
      </c>
      <c r="C25" s="197">
        <v>-5.9</v>
      </c>
      <c r="D25" s="197">
        <v>6.3</v>
      </c>
      <c r="E25" s="197" t="s">
        <v>165</v>
      </c>
      <c r="F25" s="197" t="s">
        <v>165</v>
      </c>
      <c r="G25" s="197" t="s">
        <v>165</v>
      </c>
    </row>
    <row r="26" spans="1:7" x14ac:dyDescent="0.25">
      <c r="A26" s="275" t="s">
        <v>208</v>
      </c>
      <c r="B26" s="198">
        <v>138.9</v>
      </c>
      <c r="C26" s="197">
        <v>72.900000000000006</v>
      </c>
      <c r="D26" s="197">
        <v>74.900000000000006</v>
      </c>
      <c r="E26" s="197">
        <v>31.6</v>
      </c>
      <c r="F26" s="197">
        <v>38.4</v>
      </c>
      <c r="G26" s="197">
        <v>66.099999999999994</v>
      </c>
    </row>
    <row r="27" spans="1:7" ht="26.4" x14ac:dyDescent="0.25">
      <c r="A27" s="275" t="s">
        <v>289</v>
      </c>
      <c r="B27" s="235">
        <v>58.6</v>
      </c>
      <c r="C27" s="236">
        <v>63</v>
      </c>
      <c r="D27" s="236">
        <v>2.2000000000000002</v>
      </c>
      <c r="E27" s="236">
        <v>-10.9</v>
      </c>
      <c r="F27" s="236">
        <v>30.6</v>
      </c>
      <c r="G27" s="197">
        <v>30.9</v>
      </c>
    </row>
    <row r="28" spans="1:7" s="90" customFormat="1" ht="13.8" thickBot="1" x14ac:dyDescent="0.3">
      <c r="A28" s="275" t="s">
        <v>213</v>
      </c>
      <c r="B28" s="235">
        <v>-25.9</v>
      </c>
      <c r="C28" s="236">
        <v>262.89999999999998</v>
      </c>
      <c r="D28" s="236">
        <v>25.3</v>
      </c>
      <c r="E28" s="236">
        <v>31.4</v>
      </c>
      <c r="F28" s="236">
        <v>-12.6</v>
      </c>
      <c r="G28" s="197">
        <v>30.9</v>
      </c>
    </row>
    <row r="29" spans="1:7" ht="13.8" thickBot="1" x14ac:dyDescent="0.3">
      <c r="A29" s="242" t="s">
        <v>236</v>
      </c>
      <c r="B29" s="259">
        <f t="shared" ref="B29:G29" si="0">SUM(B9:B28)</f>
        <v>1461.1000000000001</v>
      </c>
      <c r="C29" s="260">
        <f t="shared" si="0"/>
        <v>754.60000000000025</v>
      </c>
      <c r="D29" s="260">
        <f t="shared" si="0"/>
        <v>1259.2</v>
      </c>
      <c r="E29" s="260">
        <f t="shared" si="0"/>
        <v>1198.0999999999997</v>
      </c>
      <c r="F29" s="260">
        <f t="shared" si="0"/>
        <v>1077.3000000000002</v>
      </c>
      <c r="G29" s="260">
        <f t="shared" si="0"/>
        <v>965.5999999999998</v>
      </c>
    </row>
    <row r="30" spans="1:7" x14ac:dyDescent="0.25">
      <c r="A30" s="208"/>
      <c r="B30" s="276"/>
      <c r="C30" s="277"/>
      <c r="D30" s="277"/>
      <c r="E30" s="277"/>
      <c r="F30" s="277"/>
      <c r="G30" s="277"/>
    </row>
    <row r="31" spans="1:7" ht="13.5" customHeight="1" x14ac:dyDescent="0.25">
      <c r="A31" s="183" t="s">
        <v>237</v>
      </c>
      <c r="B31" s="278"/>
      <c r="C31" s="279"/>
      <c r="D31" s="279"/>
      <c r="E31" s="279"/>
      <c r="F31" s="279"/>
      <c r="G31" s="279"/>
    </row>
    <row r="32" spans="1:7" x14ac:dyDescent="0.25">
      <c r="A32" s="231" t="s">
        <v>238</v>
      </c>
      <c r="B32" s="235">
        <v>-90.4</v>
      </c>
      <c r="C32" s="236">
        <v>-90.6</v>
      </c>
      <c r="D32" s="236">
        <v>-115.2</v>
      </c>
      <c r="E32" s="236">
        <v>-89</v>
      </c>
      <c r="F32" s="236">
        <v>-74.599999999999994</v>
      </c>
      <c r="G32" s="197">
        <v>-42.3</v>
      </c>
    </row>
    <row r="33" spans="1:9" x14ac:dyDescent="0.25">
      <c r="A33" s="231" t="s">
        <v>239</v>
      </c>
      <c r="B33" s="235">
        <v>-193</v>
      </c>
      <c r="C33" s="236">
        <v>-170.1</v>
      </c>
      <c r="D33" s="236">
        <v>-379.9</v>
      </c>
      <c r="E33" s="236">
        <v>-688.2</v>
      </c>
      <c r="F33" s="236">
        <v>-406.3</v>
      </c>
      <c r="G33" s="197">
        <v>-225.9</v>
      </c>
    </row>
    <row r="34" spans="1:9" x14ac:dyDescent="0.25">
      <c r="A34" s="231" t="s">
        <v>240</v>
      </c>
      <c r="B34" s="235">
        <v>160.6</v>
      </c>
      <c r="C34" s="236">
        <v>238.5</v>
      </c>
      <c r="D34" s="236">
        <v>699.5</v>
      </c>
      <c r="E34" s="236">
        <v>653.1</v>
      </c>
      <c r="F34" s="236">
        <v>134</v>
      </c>
      <c r="G34" s="197">
        <v>57</v>
      </c>
    </row>
    <row r="35" spans="1:9" x14ac:dyDescent="0.25">
      <c r="A35" s="231" t="s">
        <v>241</v>
      </c>
      <c r="B35" s="197" t="s">
        <v>165</v>
      </c>
      <c r="C35" s="236">
        <v>111.1</v>
      </c>
      <c r="D35" s="197" t="s">
        <v>165</v>
      </c>
      <c r="E35" s="197" t="s">
        <v>165</v>
      </c>
      <c r="F35" s="197" t="s">
        <v>165</v>
      </c>
      <c r="G35" s="197" t="s">
        <v>165</v>
      </c>
    </row>
    <row r="36" spans="1:9" ht="12.75" customHeight="1" x14ac:dyDescent="0.25">
      <c r="A36" s="231" t="s">
        <v>242</v>
      </c>
      <c r="B36" s="235">
        <v>-289.3</v>
      </c>
      <c r="C36" s="236">
        <v>-3511</v>
      </c>
      <c r="D36" s="236">
        <v>-80.8</v>
      </c>
      <c r="E36" s="236">
        <v>-7.6</v>
      </c>
      <c r="F36" s="236">
        <v>-239.7</v>
      </c>
      <c r="G36" s="197">
        <v>-50.7</v>
      </c>
    </row>
    <row r="37" spans="1:9" ht="12.75" customHeight="1" x14ac:dyDescent="0.25">
      <c r="A37" s="231" t="s">
        <v>290</v>
      </c>
      <c r="B37" s="197" t="s">
        <v>165</v>
      </c>
      <c r="C37" s="236">
        <v>2.1</v>
      </c>
      <c r="D37" s="236">
        <v>3.8</v>
      </c>
      <c r="E37" s="236">
        <v>39.700000000000003</v>
      </c>
      <c r="F37" s="236">
        <v>21.7</v>
      </c>
      <c r="G37" s="197" t="s">
        <v>165</v>
      </c>
    </row>
    <row r="38" spans="1:9" ht="12.75" customHeight="1" x14ac:dyDescent="0.25">
      <c r="A38" s="231" t="s">
        <v>243</v>
      </c>
      <c r="B38" s="197" t="s">
        <v>165</v>
      </c>
      <c r="C38" s="197" t="s">
        <v>165</v>
      </c>
      <c r="D38" s="236">
        <v>-26.9</v>
      </c>
      <c r="E38" s="197" t="s">
        <v>165</v>
      </c>
      <c r="F38" s="197" t="s">
        <v>165</v>
      </c>
      <c r="G38" s="197" t="s">
        <v>165</v>
      </c>
    </row>
    <row r="39" spans="1:9" ht="12.75" customHeight="1" thickBot="1" x14ac:dyDescent="0.3">
      <c r="A39" s="231" t="s">
        <v>244</v>
      </c>
      <c r="B39" s="197">
        <v>5.7</v>
      </c>
      <c r="C39" s="197" t="s">
        <v>165</v>
      </c>
      <c r="D39" s="236">
        <v>1.5</v>
      </c>
      <c r="E39" s="197" t="s">
        <v>165</v>
      </c>
      <c r="F39" s="197" t="s">
        <v>165</v>
      </c>
      <c r="G39" s="197" t="s">
        <v>165</v>
      </c>
    </row>
    <row r="40" spans="1:9" ht="13.8" thickBot="1" x14ac:dyDescent="0.3">
      <c r="A40" s="242" t="s">
        <v>245</v>
      </c>
      <c r="B40" s="259">
        <f>SUM(B32:B39)</f>
        <v>-406.40000000000003</v>
      </c>
      <c r="C40" s="260">
        <f>SUM(C32:C39)</f>
        <v>-3420</v>
      </c>
      <c r="D40" s="260">
        <v>102</v>
      </c>
      <c r="E40" s="260">
        <v>-92</v>
      </c>
      <c r="F40" s="260">
        <v>-564.9</v>
      </c>
      <c r="G40" s="261">
        <v>-261.89999999999998</v>
      </c>
    </row>
    <row r="41" spans="1:9" x14ac:dyDescent="0.25">
      <c r="A41" s="208"/>
      <c r="B41" s="209"/>
      <c r="C41" s="210"/>
      <c r="D41" s="210"/>
      <c r="E41" s="210"/>
      <c r="F41" s="210"/>
      <c r="G41" s="210"/>
    </row>
    <row r="42" spans="1:9" ht="13.5" customHeight="1" x14ac:dyDescent="0.25">
      <c r="A42" s="183" t="s">
        <v>246</v>
      </c>
      <c r="B42" s="280"/>
      <c r="C42" s="281"/>
      <c r="D42" s="281"/>
      <c r="E42" s="281"/>
      <c r="F42" s="281"/>
      <c r="G42" s="281"/>
    </row>
    <row r="43" spans="1:9" x14ac:dyDescent="0.25">
      <c r="A43" s="231" t="s">
        <v>247</v>
      </c>
      <c r="B43" s="198">
        <v>1089.9000000000001</v>
      </c>
      <c r="C43" s="197">
        <v>2291.9</v>
      </c>
      <c r="D43" s="197" t="s">
        <v>165</v>
      </c>
      <c r="E43" s="197">
        <v>852.8</v>
      </c>
      <c r="F43" s="197">
        <v>747.7</v>
      </c>
      <c r="G43" s="197">
        <v>497.2</v>
      </c>
    </row>
    <row r="44" spans="1:9" ht="13.5" customHeight="1" x14ac:dyDescent="0.25">
      <c r="A44" s="231" t="s">
        <v>248</v>
      </c>
      <c r="B44" s="198">
        <v>-800</v>
      </c>
      <c r="C44" s="197">
        <v>-300</v>
      </c>
      <c r="D44" s="197" t="s">
        <v>165</v>
      </c>
      <c r="E44" s="197" t="s">
        <v>165</v>
      </c>
      <c r="F44" s="236">
        <v>-300</v>
      </c>
      <c r="G44" s="197">
        <v>-63.8</v>
      </c>
    </row>
    <row r="45" spans="1:9" ht="13.5" customHeight="1" x14ac:dyDescent="0.25">
      <c r="A45" s="231" t="s">
        <v>249</v>
      </c>
      <c r="B45" s="198">
        <v>988.7</v>
      </c>
      <c r="C45" s="197">
        <v>1837.1</v>
      </c>
      <c r="D45" s="197" t="s">
        <v>165</v>
      </c>
      <c r="E45" s="197" t="s">
        <v>165</v>
      </c>
      <c r="F45" s="197" t="s">
        <v>165</v>
      </c>
      <c r="G45" s="197" t="s">
        <v>165</v>
      </c>
    </row>
    <row r="46" spans="1:9" ht="13.5" customHeight="1" x14ac:dyDescent="0.25">
      <c r="A46" s="231" t="s">
        <v>250</v>
      </c>
      <c r="B46" s="198">
        <v>-1120</v>
      </c>
      <c r="C46" s="197">
        <v>-1707.2</v>
      </c>
      <c r="D46" s="197" t="s">
        <v>165</v>
      </c>
      <c r="E46" s="197" t="s">
        <v>165</v>
      </c>
      <c r="F46" s="197" t="s">
        <v>165</v>
      </c>
      <c r="G46" s="197" t="s">
        <v>165</v>
      </c>
    </row>
    <row r="47" spans="1:9" s="90" customFormat="1" x14ac:dyDescent="0.25">
      <c r="A47" s="231" t="s">
        <v>251</v>
      </c>
      <c r="B47" s="198">
        <v>46.9</v>
      </c>
      <c r="C47" s="197">
        <v>55.6</v>
      </c>
      <c r="D47" s="197">
        <v>77.8</v>
      </c>
      <c r="E47" s="197">
        <v>89.2</v>
      </c>
      <c r="F47" s="197">
        <v>149.4</v>
      </c>
      <c r="G47" s="197">
        <v>166.9</v>
      </c>
    </row>
    <row r="48" spans="1:9" s="90" customFormat="1" x14ac:dyDescent="0.25">
      <c r="A48" s="231" t="s">
        <v>252</v>
      </c>
      <c r="B48" s="198">
        <v>-62.2</v>
      </c>
      <c r="C48" s="197">
        <v>-48.8</v>
      </c>
      <c r="D48" s="197">
        <v>-44.4</v>
      </c>
      <c r="E48" s="197">
        <v>-59.5</v>
      </c>
      <c r="F48" s="197">
        <v>-51.4</v>
      </c>
      <c r="G48" s="197">
        <v>-30.9</v>
      </c>
      <c r="I48" s="90" t="s">
        <v>286</v>
      </c>
    </row>
    <row r="49" spans="1:7" s="90" customFormat="1" x14ac:dyDescent="0.25">
      <c r="A49" s="231" t="s">
        <v>253</v>
      </c>
      <c r="B49" s="198">
        <v>-202.6</v>
      </c>
      <c r="C49" s="197">
        <v>-199.7</v>
      </c>
      <c r="D49" s="197">
        <v>-738.8</v>
      </c>
      <c r="E49" s="197">
        <v>-1098.0999999999999</v>
      </c>
      <c r="F49" s="197">
        <v>-1220.5</v>
      </c>
      <c r="G49" s="197">
        <v>-893.1</v>
      </c>
    </row>
    <row r="50" spans="1:7" s="90" customFormat="1" x14ac:dyDescent="0.25">
      <c r="A50" s="231" t="s">
        <v>254</v>
      </c>
      <c r="B50" s="198">
        <v>-337.2</v>
      </c>
      <c r="C50" s="197">
        <v>-290.39999999999998</v>
      </c>
      <c r="D50" s="197">
        <v>-285.10000000000002</v>
      </c>
      <c r="E50" s="197">
        <v>-272.10000000000002</v>
      </c>
      <c r="F50" s="197">
        <v>-236</v>
      </c>
      <c r="G50" s="197">
        <v>-197.3</v>
      </c>
    </row>
    <row r="51" spans="1:7" s="90" customFormat="1" x14ac:dyDescent="0.25">
      <c r="A51" s="231" t="s">
        <v>255</v>
      </c>
      <c r="B51" s="198">
        <v>-4.4000000000000004</v>
      </c>
      <c r="C51" s="197">
        <v>-3.2</v>
      </c>
      <c r="D51" s="197">
        <v>-6.7</v>
      </c>
      <c r="E51" s="197">
        <v>-6.8</v>
      </c>
      <c r="F51" s="197">
        <v>-11.8</v>
      </c>
      <c r="G51" s="197">
        <v>-12.2</v>
      </c>
    </row>
    <row r="52" spans="1:7" s="90" customFormat="1" x14ac:dyDescent="0.25">
      <c r="A52" s="231" t="s">
        <v>256</v>
      </c>
      <c r="B52" s="198" t="s">
        <v>165</v>
      </c>
      <c r="C52" s="197">
        <v>-8.5</v>
      </c>
      <c r="D52" s="197">
        <v>-45.4</v>
      </c>
      <c r="E52" s="197" t="s">
        <v>165</v>
      </c>
      <c r="F52" s="197">
        <v>-183.8</v>
      </c>
      <c r="G52" s="197" t="s">
        <v>165</v>
      </c>
    </row>
    <row r="53" spans="1:7" s="90" customFormat="1" x14ac:dyDescent="0.25">
      <c r="A53" s="231" t="s">
        <v>257</v>
      </c>
      <c r="B53" s="198" t="s">
        <v>165</v>
      </c>
      <c r="C53" s="197" t="s">
        <v>165</v>
      </c>
      <c r="D53" s="197">
        <v>-0.2</v>
      </c>
      <c r="E53" s="197">
        <v>-1.5</v>
      </c>
      <c r="F53" s="197">
        <v>-10.3</v>
      </c>
      <c r="G53" s="197">
        <v>-0.3</v>
      </c>
    </row>
    <row r="54" spans="1:7" ht="13.8" thickBot="1" x14ac:dyDescent="0.3">
      <c r="A54" s="231" t="s">
        <v>258</v>
      </c>
      <c r="B54" s="235">
        <v>-10.6</v>
      </c>
      <c r="C54" s="236">
        <v>-26.7</v>
      </c>
      <c r="D54" s="236">
        <v>-0.1</v>
      </c>
      <c r="E54" s="236">
        <v>-9.5</v>
      </c>
      <c r="F54" s="236">
        <v>-6.5</v>
      </c>
      <c r="G54" s="197">
        <v>-4.0999999999999996</v>
      </c>
    </row>
    <row r="55" spans="1:7" ht="13.5" customHeight="1" thickBot="1" x14ac:dyDescent="0.3">
      <c r="A55" s="242" t="s">
        <v>301</v>
      </c>
      <c r="B55" s="239">
        <f t="shared" ref="B55:G55" si="1">SUM(B43:B54)</f>
        <v>-411.49999999999989</v>
      </c>
      <c r="C55" s="240">
        <f t="shared" si="1"/>
        <v>1600.1</v>
      </c>
      <c r="D55" s="240">
        <f t="shared" si="1"/>
        <v>-1042.9000000000001</v>
      </c>
      <c r="E55" s="240">
        <f t="shared" si="1"/>
        <v>-505.49999999999994</v>
      </c>
      <c r="F55" s="240">
        <f t="shared" si="1"/>
        <v>-1123.1999999999998</v>
      </c>
      <c r="G55" s="240">
        <f t="shared" si="1"/>
        <v>-537.6</v>
      </c>
    </row>
    <row r="56" spans="1:7" ht="13.8" thickBot="1" x14ac:dyDescent="0.3">
      <c r="A56" s="199" t="s">
        <v>259</v>
      </c>
      <c r="B56" s="282">
        <v>-29.7</v>
      </c>
      <c r="C56" s="283">
        <v>85.3</v>
      </c>
      <c r="D56" s="283">
        <v>-24.2</v>
      </c>
      <c r="E56" s="283">
        <v>-62.7</v>
      </c>
      <c r="F56" s="283">
        <v>-89.2</v>
      </c>
      <c r="G56" s="284">
        <v>-2</v>
      </c>
    </row>
    <row r="57" spans="1:7" x14ac:dyDescent="0.25">
      <c r="A57" s="199" t="s">
        <v>260</v>
      </c>
      <c r="B57" s="235">
        <v>613.5</v>
      </c>
      <c r="C57" s="236">
        <v>-980</v>
      </c>
      <c r="D57" s="236">
        <v>294.10000000000002</v>
      </c>
      <c r="E57" s="236">
        <v>537.9</v>
      </c>
      <c r="F57" s="236">
        <v>-700</v>
      </c>
      <c r="G57" s="197">
        <v>164.1</v>
      </c>
    </row>
    <row r="58" spans="1:7" ht="13.8" thickBot="1" x14ac:dyDescent="0.3">
      <c r="A58" s="199" t="s">
        <v>261</v>
      </c>
      <c r="B58" s="235">
        <f>C59</f>
        <v>1071.5</v>
      </c>
      <c r="C58" s="236">
        <f>D59</f>
        <v>2051.5</v>
      </c>
      <c r="D58" s="236">
        <v>1757.4</v>
      </c>
      <c r="E58" s="236">
        <v>1219.5</v>
      </c>
      <c r="F58" s="236">
        <v>1919.5</v>
      </c>
      <c r="G58" s="197">
        <v>1755.4</v>
      </c>
    </row>
    <row r="59" spans="1:7" ht="13.8" thickBot="1" x14ac:dyDescent="0.3">
      <c r="A59" s="199" t="s">
        <v>262</v>
      </c>
      <c r="B59" s="243">
        <f>SUM(B57:B58)</f>
        <v>1685</v>
      </c>
      <c r="C59" s="244">
        <f>SUM(C57:C58)</f>
        <v>1071.5</v>
      </c>
      <c r="D59" s="244">
        <v>2051.5</v>
      </c>
      <c r="E59" s="244">
        <v>1757.4</v>
      </c>
      <c r="F59" s="244">
        <v>1219.5</v>
      </c>
      <c r="G59" s="245">
        <v>1919.5</v>
      </c>
    </row>
    <row r="60" spans="1:7" ht="13.8" thickTop="1" x14ac:dyDescent="0.25">
      <c r="A60" s="208"/>
      <c r="B60" s="208"/>
      <c r="C60" s="208"/>
      <c r="D60" s="215"/>
      <c r="E60" s="215"/>
      <c r="F60" s="208"/>
      <c r="G60" s="208"/>
    </row>
    <row r="61" spans="1:7" x14ac:dyDescent="0.25">
      <c r="A61" s="285"/>
      <c r="B61" s="285"/>
      <c r="C61" s="285"/>
      <c r="D61" s="226"/>
      <c r="E61" s="226"/>
      <c r="F61" s="285"/>
      <c r="G61" s="285"/>
    </row>
    <row r="62" spans="1:7" x14ac:dyDescent="0.25">
      <c r="A62" s="66" t="s">
        <v>138</v>
      </c>
      <c r="B62" s="66"/>
      <c r="C62" s="66"/>
      <c r="D62" s="66"/>
      <c r="E62" s="66"/>
      <c r="F62" s="66"/>
      <c r="G62" s="90"/>
    </row>
    <row r="63" spans="1:7" x14ac:dyDescent="0.25">
      <c r="A63" s="96" t="s">
        <v>186</v>
      </c>
      <c r="B63" s="96"/>
      <c r="C63" s="96"/>
      <c r="D63" s="96"/>
      <c r="E63" s="96"/>
      <c r="F63" s="96"/>
      <c r="G63" s="90"/>
    </row>
    <row r="64" spans="1:7" x14ac:dyDescent="0.25">
      <c r="A64" s="90"/>
      <c r="B64" s="90"/>
      <c r="C64" s="90"/>
      <c r="D64" s="90"/>
      <c r="E64" s="226"/>
      <c r="F64" s="90"/>
      <c r="G64" s="90"/>
    </row>
    <row r="65" spans="1:7" x14ac:dyDescent="0.25">
      <c r="A65" s="90"/>
      <c r="B65" s="90"/>
      <c r="C65" s="90"/>
      <c r="D65" s="90"/>
      <c r="E65" s="226"/>
      <c r="F65" s="90"/>
      <c r="G65" s="90"/>
    </row>
    <row r="66" spans="1:7" x14ac:dyDescent="0.25">
      <c r="A66" s="90"/>
      <c r="B66" s="90"/>
      <c r="C66" s="90"/>
      <c r="D66" s="90"/>
      <c r="E66" s="226"/>
      <c r="F66" s="90"/>
      <c r="G66" s="90"/>
    </row>
    <row r="67" spans="1:7" x14ac:dyDescent="0.25">
      <c r="A67" s="90"/>
      <c r="B67" s="90"/>
      <c r="C67" s="90"/>
      <c r="D67" s="90"/>
      <c r="E67" s="226"/>
      <c r="F67" s="90"/>
      <c r="G67" s="90"/>
    </row>
    <row r="68" spans="1:7" x14ac:dyDescent="0.25">
      <c r="A68" s="90"/>
      <c r="B68" s="90"/>
      <c r="C68" s="90"/>
      <c r="D68" s="90"/>
      <c r="E68" s="226"/>
      <c r="F68" s="90"/>
      <c r="G68" s="90"/>
    </row>
    <row r="69" spans="1:7" x14ac:dyDescent="0.25">
      <c r="A69" s="90"/>
      <c r="B69" s="90"/>
      <c r="C69" s="90"/>
      <c r="D69" s="90"/>
      <c r="E69" s="226"/>
      <c r="F69" s="90"/>
      <c r="G69" s="90"/>
    </row>
    <row r="70" spans="1:7" x14ac:dyDescent="0.25">
      <c r="A70" s="90"/>
      <c r="B70" s="90"/>
      <c r="C70" s="90"/>
      <c r="D70" s="90"/>
      <c r="E70" s="226"/>
      <c r="F70" s="90"/>
      <c r="G70" s="90"/>
    </row>
    <row r="71" spans="1:7" x14ac:dyDescent="0.25">
      <c r="A71" s="90"/>
      <c r="B71" s="90"/>
      <c r="C71" s="90"/>
      <c r="D71" s="90"/>
      <c r="E71" s="226"/>
      <c r="F71" s="90"/>
      <c r="G71" s="90"/>
    </row>
    <row r="72" spans="1:7" x14ac:dyDescent="0.25">
      <c r="A72" s="90"/>
      <c r="B72" s="90"/>
      <c r="C72" s="90"/>
      <c r="D72" s="90"/>
      <c r="E72" s="226"/>
      <c r="F72" s="90"/>
      <c r="G72" s="90"/>
    </row>
    <row r="73" spans="1:7" x14ac:dyDescent="0.25">
      <c r="A73" s="90"/>
      <c r="B73" s="90"/>
      <c r="C73" s="90"/>
      <c r="D73" s="90"/>
      <c r="E73" s="226"/>
      <c r="F73" s="90"/>
      <c r="G73" s="90"/>
    </row>
    <row r="74" spans="1:7" x14ac:dyDescent="0.25">
      <c r="A74" s="90"/>
      <c r="B74" s="90"/>
      <c r="C74" s="90"/>
      <c r="D74" s="90"/>
      <c r="E74" s="226"/>
      <c r="F74" s="90"/>
      <c r="G74" s="90"/>
    </row>
    <row r="75" spans="1:7" x14ac:dyDescent="0.25">
      <c r="A75" s="90"/>
      <c r="B75" s="90"/>
      <c r="C75" s="90"/>
      <c r="D75" s="90"/>
      <c r="E75" s="226"/>
      <c r="F75" s="90"/>
      <c r="G75" s="90"/>
    </row>
    <row r="76" spans="1:7" x14ac:dyDescent="0.25">
      <c r="A76" s="90"/>
      <c r="B76" s="90"/>
      <c r="C76" s="90"/>
      <c r="D76" s="90"/>
      <c r="E76" s="226"/>
      <c r="F76" s="90"/>
      <c r="G76" s="90"/>
    </row>
    <row r="77" spans="1:7" x14ac:dyDescent="0.25">
      <c r="A77" s="90"/>
      <c r="B77" s="90"/>
      <c r="C77" s="90"/>
      <c r="D77" s="90"/>
      <c r="E77" s="226"/>
      <c r="F77" s="90"/>
      <c r="G77" s="90"/>
    </row>
    <row r="78" spans="1:7" x14ac:dyDescent="0.25">
      <c r="A78" s="90"/>
      <c r="B78" s="90"/>
      <c r="C78" s="90"/>
      <c r="D78" s="90"/>
      <c r="E78" s="226"/>
      <c r="F78" s="90"/>
      <c r="G78" s="90"/>
    </row>
    <row r="79" spans="1:7" x14ac:dyDescent="0.25">
      <c r="A79" s="90"/>
      <c r="B79" s="90"/>
      <c r="C79" s="90"/>
      <c r="D79" s="90"/>
      <c r="E79" s="226"/>
      <c r="F79" s="90"/>
      <c r="G79" s="90"/>
    </row>
    <row r="80" spans="1:7" x14ac:dyDescent="0.25">
      <c r="A80" s="90"/>
      <c r="B80" s="90"/>
      <c r="C80" s="90"/>
      <c r="D80" s="90"/>
      <c r="E80" s="226"/>
      <c r="F80" s="90"/>
      <c r="G80" s="90"/>
    </row>
    <row r="81" spans="1:7" x14ac:dyDescent="0.25">
      <c r="A81" s="90"/>
      <c r="B81" s="90"/>
      <c r="C81" s="90"/>
      <c r="D81" s="90"/>
      <c r="E81" s="226"/>
      <c r="F81" s="90"/>
      <c r="G81" s="90"/>
    </row>
    <row r="82" spans="1:7" x14ac:dyDescent="0.25">
      <c r="A82" s="90"/>
      <c r="B82" s="90"/>
      <c r="C82" s="90"/>
      <c r="D82" s="90"/>
      <c r="E82" s="90"/>
      <c r="F82" s="90"/>
      <c r="G82" s="90"/>
    </row>
    <row r="83" spans="1:7" x14ac:dyDescent="0.25">
      <c r="A83" s="90"/>
      <c r="B83" s="90"/>
      <c r="C83" s="90"/>
      <c r="D83" s="90"/>
      <c r="E83" s="90"/>
      <c r="F83" s="90"/>
      <c r="G83" s="90"/>
    </row>
    <row r="84" spans="1:7" x14ac:dyDescent="0.25">
      <c r="A84" s="90"/>
      <c r="B84" s="90"/>
      <c r="C84" s="90"/>
      <c r="D84" s="90"/>
      <c r="E84" s="90"/>
      <c r="F84" s="90"/>
      <c r="G84" s="90"/>
    </row>
    <row r="85" spans="1:7" x14ac:dyDescent="0.25">
      <c r="A85" s="90"/>
      <c r="B85" s="90"/>
      <c r="C85" s="90"/>
      <c r="D85" s="90"/>
      <c r="E85" s="90"/>
      <c r="F85" s="90"/>
      <c r="G85" s="90"/>
    </row>
    <row r="86" spans="1:7" x14ac:dyDescent="0.25">
      <c r="A86" s="90"/>
      <c r="B86" s="90"/>
      <c r="C86" s="90"/>
      <c r="D86" s="90"/>
      <c r="E86" s="90"/>
      <c r="F86" s="90"/>
      <c r="G86" s="90"/>
    </row>
    <row r="87" spans="1:7" x14ac:dyDescent="0.25">
      <c r="A87" s="90"/>
      <c r="B87" s="90"/>
      <c r="C87" s="90"/>
      <c r="D87" s="90"/>
      <c r="E87" s="90"/>
      <c r="F87" s="90"/>
      <c r="G87" s="90"/>
    </row>
  </sheetData>
  <mergeCells count="4">
    <mergeCell ref="A1:G1"/>
    <mergeCell ref="A2:G2"/>
    <mergeCell ref="A3:G3"/>
    <mergeCell ref="B5:G5"/>
  </mergeCells>
  <printOptions horizontalCentered="1"/>
  <pageMargins left="0.75" right="0.75" top="1" bottom="1" header="0.5" footer="0.5"/>
  <pageSetup scale="83" orientation="portrait" r:id="rId1"/>
  <headerFooter alignWithMargins="0">
    <oddFooter>&amp;L&amp;"Times New Roman,Regular"Page 4&amp;C&amp;"Times New Roman,Regular"Moody's Corporation: Selected Financial Information&amp;R&amp;"Times New Roman,Regular"Consolidated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7"/>
  <sheetViews>
    <sheetView zoomScaleNormal="100" workbookViewId="0">
      <selection activeCell="G27" sqref="G27"/>
    </sheetView>
  </sheetViews>
  <sheetFormatPr defaultColWidth="9.109375" defaultRowHeight="13.2" x14ac:dyDescent="0.25"/>
  <cols>
    <col min="1" max="1" width="38.6640625" style="48" customWidth="1"/>
    <col min="2" max="7" width="9.6640625" style="48" customWidth="1"/>
    <col min="8" max="8" width="9.33203125" style="48" bestFit="1" customWidth="1"/>
    <col min="9" max="16384" width="9.109375" style="48"/>
  </cols>
  <sheetData>
    <row r="1" spans="1:9" x14ac:dyDescent="0.25">
      <c r="A1" s="391" t="s">
        <v>0</v>
      </c>
      <c r="B1" s="391"/>
      <c r="C1" s="391"/>
      <c r="D1" s="391"/>
      <c r="E1" s="391"/>
      <c r="F1" s="391"/>
      <c r="G1" s="391"/>
    </row>
    <row r="2" spans="1:9" x14ac:dyDescent="0.25">
      <c r="A2" s="391" t="s">
        <v>263</v>
      </c>
      <c r="B2" s="391"/>
      <c r="C2" s="391"/>
      <c r="D2" s="391"/>
      <c r="E2" s="391"/>
      <c r="F2" s="391"/>
      <c r="G2" s="391"/>
    </row>
    <row r="3" spans="1:9" x14ac:dyDescent="0.25">
      <c r="A3" s="397" t="s">
        <v>225</v>
      </c>
      <c r="B3" s="397"/>
      <c r="C3" s="397"/>
      <c r="D3" s="397"/>
      <c r="E3" s="397"/>
      <c r="F3" s="397"/>
      <c r="G3" s="397"/>
    </row>
    <row r="4" spans="1:9" ht="13.8" thickBot="1" x14ac:dyDescent="0.3"/>
    <row r="5" spans="1:9" x14ac:dyDescent="0.25">
      <c r="A5" s="97"/>
      <c r="B5" s="98">
        <v>2018</v>
      </c>
      <c r="C5" s="98">
        <v>2017</v>
      </c>
      <c r="D5" s="98">
        <v>2016</v>
      </c>
      <c r="E5" s="98">
        <v>2015</v>
      </c>
      <c r="F5" s="98">
        <v>2014</v>
      </c>
      <c r="G5" s="99">
        <v>2013</v>
      </c>
    </row>
    <row r="6" spans="1:9" x14ac:dyDescent="0.25">
      <c r="A6" s="286" t="s">
        <v>264</v>
      </c>
      <c r="B6" s="287"/>
      <c r="C6" s="361"/>
      <c r="D6" s="288"/>
      <c r="E6" s="288"/>
      <c r="F6" s="288"/>
      <c r="G6" s="287"/>
    </row>
    <row r="7" spans="1:9" x14ac:dyDescent="0.25">
      <c r="A7" s="289" t="s">
        <v>265</v>
      </c>
      <c r="B7" s="290">
        <f>+'Balance Sheets'!B10</f>
        <v>1685</v>
      </c>
      <c r="C7" s="291">
        <f>+'Balance Sheets'!C10</f>
        <v>1071.5</v>
      </c>
      <c r="D7" s="291">
        <v>2051.5</v>
      </c>
      <c r="E7" s="291">
        <v>1757.4</v>
      </c>
      <c r="F7" s="291">
        <v>1219.5</v>
      </c>
      <c r="G7" s="292">
        <v>1919.5</v>
      </c>
      <c r="I7" s="293"/>
    </row>
    <row r="8" spans="1:9" x14ac:dyDescent="0.25">
      <c r="A8" s="289" t="s">
        <v>266</v>
      </c>
      <c r="B8" s="294">
        <f>+'Balance Sheets'!B11</f>
        <v>132.5</v>
      </c>
      <c r="C8" s="295">
        <v>111.8</v>
      </c>
      <c r="D8" s="295">
        <v>173.4</v>
      </c>
      <c r="E8" s="295">
        <v>474.8</v>
      </c>
      <c r="F8" s="295">
        <v>458.1</v>
      </c>
      <c r="G8" s="296">
        <v>186.8</v>
      </c>
      <c r="I8" s="293"/>
    </row>
    <row r="9" spans="1:9" x14ac:dyDescent="0.25">
      <c r="A9" s="289" t="s">
        <v>267</v>
      </c>
      <c r="B9" s="294">
        <f>+'Balance Sheets'!B12</f>
        <v>1287.0999999999999</v>
      </c>
      <c r="C9" s="295">
        <v>1147.2</v>
      </c>
      <c r="D9" s="295">
        <v>887.4</v>
      </c>
      <c r="E9" s="295">
        <v>802</v>
      </c>
      <c r="F9" s="295">
        <v>792.4</v>
      </c>
      <c r="G9" s="296">
        <v>694.2</v>
      </c>
      <c r="I9" s="293"/>
    </row>
    <row r="10" spans="1:9" s="50" customFormat="1" x14ac:dyDescent="0.25">
      <c r="A10" s="297" t="s">
        <v>194</v>
      </c>
      <c r="B10" s="295" t="s">
        <v>165</v>
      </c>
      <c r="C10" s="295" t="s">
        <v>165</v>
      </c>
      <c r="D10" s="236" t="s">
        <v>165</v>
      </c>
      <c r="E10" s="296">
        <v>29.3</v>
      </c>
      <c r="F10" s="296">
        <v>43.9</v>
      </c>
      <c r="G10" s="296">
        <v>53.9</v>
      </c>
      <c r="I10" s="298"/>
    </row>
    <row r="11" spans="1:9" s="50" customFormat="1" x14ac:dyDescent="0.25">
      <c r="A11" s="297" t="s">
        <v>234</v>
      </c>
      <c r="B11" s="299">
        <f>+'Balance Sheets'!B14</f>
        <v>282.30000000000035</v>
      </c>
      <c r="C11" s="296">
        <v>250.1</v>
      </c>
      <c r="D11" s="296">
        <v>140.80000000000001</v>
      </c>
      <c r="E11" s="296">
        <v>179.6</v>
      </c>
      <c r="F11" s="296">
        <v>172.5</v>
      </c>
      <c r="G11" s="296">
        <v>114.4</v>
      </c>
      <c r="H11" s="90"/>
      <c r="I11" s="298"/>
    </row>
    <row r="12" spans="1:9" ht="13.8" thickBot="1" x14ac:dyDescent="0.3">
      <c r="A12" s="300" t="s">
        <v>268</v>
      </c>
      <c r="B12" s="301">
        <f>SUM(B7:B11)</f>
        <v>3386.9</v>
      </c>
      <c r="C12" s="302">
        <f>SUM(C7:C11)</f>
        <v>2580.6</v>
      </c>
      <c r="D12" s="302">
        <v>3253.1</v>
      </c>
      <c r="E12" s="302">
        <v>3243.1</v>
      </c>
      <c r="F12" s="302">
        <v>2686.4</v>
      </c>
      <c r="G12" s="34">
        <v>2968.8</v>
      </c>
      <c r="I12" s="293"/>
    </row>
    <row r="13" spans="1:9" x14ac:dyDescent="0.25">
      <c r="A13" s="303" t="s">
        <v>269</v>
      </c>
      <c r="B13" s="304"/>
      <c r="C13" s="305"/>
      <c r="D13" s="305"/>
      <c r="E13" s="305"/>
      <c r="F13" s="305"/>
      <c r="G13" s="306"/>
      <c r="I13" s="293"/>
    </row>
    <row r="14" spans="1:9" x14ac:dyDescent="0.25">
      <c r="A14" s="289" t="s">
        <v>270</v>
      </c>
      <c r="B14" s="290">
        <f>+'Balance Sheets'!B25</f>
        <v>695.2</v>
      </c>
      <c r="C14" s="291">
        <v>750.3</v>
      </c>
      <c r="D14" s="291">
        <v>1444.3</v>
      </c>
      <c r="E14" s="291">
        <v>566.6</v>
      </c>
      <c r="F14" s="291">
        <v>557.6</v>
      </c>
      <c r="G14" s="292">
        <v>538.9</v>
      </c>
      <c r="I14" s="293"/>
    </row>
    <row r="15" spans="1:9" x14ac:dyDescent="0.25">
      <c r="A15" s="289" t="s">
        <v>205</v>
      </c>
      <c r="B15" s="296" t="s">
        <v>165</v>
      </c>
      <c r="C15" s="296" t="s">
        <v>165</v>
      </c>
      <c r="D15" s="296" t="s">
        <v>165</v>
      </c>
      <c r="E15" s="295">
        <v>16.7</v>
      </c>
      <c r="F15" s="295">
        <v>17.5</v>
      </c>
      <c r="G15" s="292">
        <v>4</v>
      </c>
      <c r="I15" s="293"/>
    </row>
    <row r="16" spans="1:9" x14ac:dyDescent="0.25">
      <c r="A16" s="289" t="s">
        <v>271</v>
      </c>
      <c r="B16" s="296" t="s">
        <v>165</v>
      </c>
      <c r="C16" s="296">
        <v>129.9</v>
      </c>
      <c r="D16" s="296"/>
      <c r="E16" s="295"/>
      <c r="F16" s="295"/>
      <c r="G16" s="292"/>
      <c r="I16" s="293"/>
    </row>
    <row r="17" spans="1:12" x14ac:dyDescent="0.25">
      <c r="A17" s="289" t="s">
        <v>207</v>
      </c>
      <c r="B17" s="299">
        <f>+'Balance Sheets'!B28</f>
        <v>449.9</v>
      </c>
      <c r="C17" s="296">
        <v>299.5</v>
      </c>
      <c r="D17" s="296">
        <v>300</v>
      </c>
      <c r="E17" s="296" t="s">
        <v>165</v>
      </c>
      <c r="F17" s="296" t="s">
        <v>165</v>
      </c>
      <c r="G17" s="296" t="s">
        <v>165</v>
      </c>
      <c r="I17" s="307"/>
    </row>
    <row r="18" spans="1:12" x14ac:dyDescent="0.25">
      <c r="A18" s="289" t="s">
        <v>272</v>
      </c>
      <c r="B18" s="294">
        <f>+'Balance Sheets'!B29</f>
        <v>953.4</v>
      </c>
      <c r="C18" s="295">
        <v>883.6</v>
      </c>
      <c r="D18" s="295">
        <v>683.9</v>
      </c>
      <c r="E18" s="295">
        <v>635.20000000000005</v>
      </c>
      <c r="F18" s="295">
        <v>624.6</v>
      </c>
      <c r="G18" s="296">
        <v>598.4</v>
      </c>
      <c r="I18" s="307"/>
    </row>
    <row r="19" spans="1:12" ht="13.8" thickBot="1" x14ac:dyDescent="0.3">
      <c r="A19" s="300" t="s">
        <v>273</v>
      </c>
      <c r="B19" s="301">
        <f>SUM(B14:B18)</f>
        <v>2098.5</v>
      </c>
      <c r="C19" s="302">
        <f>SUM(C14:C18)</f>
        <v>2063.2999999999997</v>
      </c>
      <c r="D19" s="302">
        <v>2428.1999999999998</v>
      </c>
      <c r="E19" s="302">
        <v>1218.5</v>
      </c>
      <c r="F19" s="302">
        <v>1199.7</v>
      </c>
      <c r="G19" s="34">
        <v>1141.3</v>
      </c>
      <c r="I19" s="293"/>
    </row>
    <row r="20" spans="1:12" ht="13.8" thickBot="1" x14ac:dyDescent="0.3">
      <c r="A20" s="308" t="s">
        <v>274</v>
      </c>
      <c r="B20" s="309">
        <f>B12-B19</f>
        <v>1288.4000000000001</v>
      </c>
      <c r="C20" s="310">
        <f>C12-C19</f>
        <v>517.30000000000018</v>
      </c>
      <c r="D20" s="310">
        <v>824.9</v>
      </c>
      <c r="E20" s="310">
        <v>2024.6</v>
      </c>
      <c r="F20" s="310">
        <v>1486.7</v>
      </c>
      <c r="G20" s="311">
        <v>1827.5000000000002</v>
      </c>
      <c r="H20" s="312"/>
      <c r="I20" s="312"/>
      <c r="J20" s="312"/>
      <c r="K20" s="312"/>
      <c r="L20" s="312"/>
    </row>
    <row r="21" spans="1:12" ht="13.8" thickBot="1" x14ac:dyDescent="0.3">
      <c r="A21" s="313" t="s">
        <v>305</v>
      </c>
      <c r="B21" s="314">
        <f>+'Balance Sheets'!B49</f>
        <v>459.8999999999989</v>
      </c>
      <c r="C21" s="315">
        <v>-327.7</v>
      </c>
      <c r="D21" s="315">
        <v>-1225</v>
      </c>
      <c r="E21" s="315">
        <v>-565</v>
      </c>
      <c r="F21" s="315">
        <v>-187.8</v>
      </c>
      <c r="G21" s="315">
        <v>337</v>
      </c>
      <c r="I21" s="293"/>
    </row>
    <row r="22" spans="1:12" x14ac:dyDescent="0.25">
      <c r="D22" s="128"/>
      <c r="E22" s="128"/>
      <c r="F22" s="128"/>
      <c r="G22" s="128"/>
    </row>
    <row r="23" spans="1:12" x14ac:dyDescent="0.25">
      <c r="B23" s="128"/>
      <c r="C23" s="128"/>
      <c r="D23" s="128"/>
      <c r="E23" s="128"/>
      <c r="F23" s="312"/>
    </row>
    <row r="24" spans="1:12" x14ac:dyDescent="0.25">
      <c r="A24" s="66" t="s">
        <v>138</v>
      </c>
      <c r="B24" s="66"/>
      <c r="C24" s="66"/>
      <c r="D24" s="66"/>
      <c r="E24" s="66"/>
    </row>
    <row r="25" spans="1:12" x14ac:dyDescent="0.25">
      <c r="A25" s="96"/>
      <c r="B25" s="96"/>
      <c r="C25" s="96"/>
      <c r="D25" s="96"/>
      <c r="E25" s="96"/>
      <c r="F25" s="73"/>
      <c r="G25" s="73"/>
    </row>
    <row r="26" spans="1:12" x14ac:dyDescent="0.25">
      <c r="A26" s="50"/>
      <c r="B26" s="50"/>
      <c r="C26" s="50"/>
      <c r="D26" s="316"/>
      <c r="E26" s="50"/>
    </row>
    <row r="27" spans="1:12" x14ac:dyDescent="0.25">
      <c r="A27" s="50"/>
      <c r="B27" s="50"/>
      <c r="C27" s="50"/>
      <c r="D27" s="50"/>
      <c r="E27" s="316"/>
    </row>
  </sheetData>
  <mergeCells count="3">
    <mergeCell ref="A1:G1"/>
    <mergeCell ref="A2:G2"/>
    <mergeCell ref="A3:G3"/>
  </mergeCells>
  <printOptions horizontalCentered="1"/>
  <pageMargins left="0.75" right="0.75" top="1" bottom="1" header="0.5" footer="0.5"/>
  <pageSetup orientation="portrait" r:id="rId1"/>
  <headerFooter alignWithMargins="0">
    <oddFooter>&amp;L&amp;"Times New Roman,Regular"Page 5&amp;C&amp;"Times New Roman,Regular"Moody's Corporation: Selected Financial Information&amp;R&amp;"Times New Roman,Regular"&amp;A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100" workbookViewId="0">
      <selection activeCell="A30" sqref="A30"/>
    </sheetView>
  </sheetViews>
  <sheetFormatPr defaultColWidth="9.109375" defaultRowHeight="13.2" x14ac:dyDescent="0.25"/>
  <cols>
    <col min="1" max="2" width="19.6640625" style="50" customWidth="1"/>
    <col min="3" max="3" width="19.6640625" style="317" customWidth="1"/>
    <col min="4" max="4" width="19.6640625" style="50" customWidth="1"/>
    <col min="5" max="16384" width="9.109375" style="50"/>
  </cols>
  <sheetData>
    <row r="1" spans="1:10" x14ac:dyDescent="0.25">
      <c r="A1" s="391" t="s">
        <v>0</v>
      </c>
      <c r="B1" s="391"/>
      <c r="C1" s="391"/>
      <c r="D1" s="391"/>
      <c r="E1" s="95"/>
      <c r="F1" s="95"/>
      <c r="G1" s="95"/>
    </row>
    <row r="2" spans="1:10" x14ac:dyDescent="0.25">
      <c r="A2" s="391" t="s">
        <v>275</v>
      </c>
      <c r="B2" s="391"/>
      <c r="C2" s="391"/>
      <c r="D2" s="391"/>
    </row>
    <row r="3" spans="1:10" ht="12.75" customHeight="1" thickBot="1" x14ac:dyDescent="0.3">
      <c r="A3" s="392"/>
      <c r="B3" s="392"/>
      <c r="C3" s="392"/>
      <c r="D3" s="392"/>
      <c r="E3" s="143"/>
      <c r="F3" s="143"/>
      <c r="G3" s="143"/>
    </row>
    <row r="4" spans="1:10" ht="39.6" x14ac:dyDescent="0.25">
      <c r="A4" s="145" t="s">
        <v>276</v>
      </c>
      <c r="B4" s="146" t="s">
        <v>277</v>
      </c>
      <c r="C4" s="146" t="s">
        <v>278</v>
      </c>
      <c r="D4" s="147" t="s">
        <v>279</v>
      </c>
      <c r="E4" s="317"/>
      <c r="F4" s="317"/>
      <c r="G4" s="142"/>
      <c r="H4" s="142"/>
      <c r="I4" s="142"/>
      <c r="J4" s="142"/>
    </row>
    <row r="5" spans="1:10" x14ac:dyDescent="0.25">
      <c r="A5" s="56">
        <v>2018</v>
      </c>
      <c r="B5" s="149">
        <v>1.76</v>
      </c>
      <c r="C5" s="13">
        <v>337.2</v>
      </c>
      <c r="D5" s="318">
        <v>1902</v>
      </c>
      <c r="E5" s="317"/>
      <c r="F5" s="317"/>
      <c r="G5" s="142"/>
      <c r="H5" s="142"/>
      <c r="I5" s="142"/>
      <c r="J5" s="142"/>
    </row>
    <row r="6" spans="1:10" x14ac:dyDescent="0.25">
      <c r="A6" s="58">
        <v>2017</v>
      </c>
      <c r="B6" s="154">
        <v>1.52</v>
      </c>
      <c r="C6" s="19">
        <v>290.39999999999998</v>
      </c>
      <c r="D6" s="319">
        <v>2020</v>
      </c>
      <c r="E6" s="317"/>
      <c r="F6" s="317"/>
      <c r="G6" s="142"/>
      <c r="H6" s="142"/>
      <c r="I6" s="142"/>
      <c r="J6" s="142"/>
    </row>
    <row r="7" spans="1:10" ht="13.5" customHeight="1" x14ac:dyDescent="0.25">
      <c r="A7" s="58">
        <v>2016</v>
      </c>
      <c r="B7" s="154">
        <v>1.48</v>
      </c>
      <c r="C7" s="19">
        <v>285.10000000000002</v>
      </c>
      <c r="D7" s="319">
        <v>2139</v>
      </c>
      <c r="E7" s="317"/>
      <c r="F7" s="317"/>
      <c r="G7" s="142"/>
      <c r="H7" s="142"/>
      <c r="I7" s="142"/>
      <c r="J7" s="142"/>
    </row>
    <row r="8" spans="1:10" ht="13.5" customHeight="1" x14ac:dyDescent="0.25">
      <c r="A8" s="58">
        <v>2015</v>
      </c>
      <c r="B8" s="154">
        <v>1.36</v>
      </c>
      <c r="C8" s="19">
        <v>272.10000000000002</v>
      </c>
      <c r="D8" s="319">
        <v>2268</v>
      </c>
      <c r="E8" s="317"/>
      <c r="F8" s="317"/>
      <c r="G8" s="142"/>
      <c r="H8" s="142"/>
      <c r="I8" s="142"/>
      <c r="J8" s="142"/>
    </row>
    <row r="9" spans="1:10" ht="13.5" customHeight="1" x14ac:dyDescent="0.25">
      <c r="A9" s="58">
        <v>2014</v>
      </c>
      <c r="B9" s="154">
        <v>1.1200000000000001</v>
      </c>
      <c r="C9" s="19">
        <v>236</v>
      </c>
      <c r="D9" s="319">
        <v>2394</v>
      </c>
      <c r="E9" s="317"/>
      <c r="F9" s="317"/>
      <c r="G9" s="142"/>
      <c r="H9" s="142"/>
      <c r="I9" s="142"/>
      <c r="J9" s="142"/>
    </row>
    <row r="10" spans="1:10" ht="13.5" customHeight="1" x14ac:dyDescent="0.25">
      <c r="A10" s="58">
        <v>2013</v>
      </c>
      <c r="B10" s="154">
        <v>0.9</v>
      </c>
      <c r="C10" s="23">
        <v>197.3</v>
      </c>
      <c r="D10" s="319">
        <v>2557</v>
      </c>
      <c r="E10" s="317"/>
      <c r="F10" s="317"/>
      <c r="G10" s="142"/>
      <c r="H10" s="142"/>
      <c r="I10" s="142"/>
      <c r="J10" s="142"/>
    </row>
    <row r="11" spans="1:10" ht="13.5" customHeight="1" x14ac:dyDescent="0.25">
      <c r="A11" s="58">
        <v>2012</v>
      </c>
      <c r="B11" s="154">
        <v>0.64</v>
      </c>
      <c r="C11" s="23">
        <v>143</v>
      </c>
      <c r="D11" s="319">
        <v>2874</v>
      </c>
      <c r="E11" s="317"/>
      <c r="F11" s="317"/>
      <c r="G11" s="142"/>
      <c r="H11" s="142"/>
      <c r="I11" s="142"/>
      <c r="J11" s="142"/>
    </row>
    <row r="12" spans="1:10" ht="13.5" customHeight="1" x14ac:dyDescent="0.25">
      <c r="A12" s="58">
        <v>2011</v>
      </c>
      <c r="B12" s="154">
        <v>0.53500000000000003</v>
      </c>
      <c r="C12" s="23">
        <v>121</v>
      </c>
      <c r="D12" s="319">
        <v>3039</v>
      </c>
      <c r="E12" s="317"/>
      <c r="F12" s="317"/>
      <c r="G12" s="142"/>
      <c r="H12" s="142"/>
      <c r="I12" s="142"/>
      <c r="J12" s="142"/>
    </row>
    <row r="13" spans="1:10" ht="13.5" customHeight="1" x14ac:dyDescent="0.25">
      <c r="A13" s="58">
        <v>2010</v>
      </c>
      <c r="B13" s="154">
        <v>0.42</v>
      </c>
      <c r="C13" s="23">
        <v>98.6</v>
      </c>
      <c r="D13" s="319">
        <v>3181</v>
      </c>
      <c r="E13" s="317"/>
      <c r="F13" s="317"/>
      <c r="G13" s="142"/>
      <c r="H13" s="142"/>
      <c r="I13" s="142"/>
      <c r="J13" s="142"/>
    </row>
    <row r="14" spans="1:10" ht="13.5" customHeight="1" x14ac:dyDescent="0.25">
      <c r="A14" s="61">
        <v>2009</v>
      </c>
      <c r="B14" s="320">
        <v>0.4</v>
      </c>
      <c r="C14" s="29">
        <v>94.5</v>
      </c>
      <c r="D14" s="321">
        <v>3194</v>
      </c>
      <c r="E14" s="317"/>
      <c r="F14" s="317"/>
      <c r="G14" s="142"/>
      <c r="H14" s="142"/>
      <c r="I14" s="142"/>
      <c r="J14" s="142"/>
    </row>
    <row r="15" spans="1:10" ht="13.5" customHeight="1" x14ac:dyDescent="0.25">
      <c r="A15" s="61">
        <v>2008</v>
      </c>
      <c r="B15" s="320">
        <v>0.4</v>
      </c>
      <c r="C15" s="29">
        <v>96.8</v>
      </c>
      <c r="D15" s="321">
        <v>3338</v>
      </c>
      <c r="E15" s="317"/>
      <c r="F15" s="317"/>
      <c r="G15" s="317"/>
    </row>
    <row r="16" spans="1:10" ht="13.5" customHeight="1" x14ac:dyDescent="0.25">
      <c r="A16" s="61">
        <v>2007</v>
      </c>
      <c r="B16" s="320">
        <v>0.32</v>
      </c>
      <c r="C16" s="29">
        <v>85.2</v>
      </c>
      <c r="D16" s="321">
        <v>3522</v>
      </c>
      <c r="E16" s="317"/>
      <c r="F16" s="317"/>
      <c r="G16" s="317"/>
    </row>
    <row r="17" spans="1:7" ht="13.5" customHeight="1" x14ac:dyDescent="0.25">
      <c r="A17" s="61">
        <v>2006</v>
      </c>
      <c r="B17" s="320">
        <v>0.28000000000000003</v>
      </c>
      <c r="C17" s="29">
        <v>79.5</v>
      </c>
      <c r="D17" s="321">
        <v>4275</v>
      </c>
      <c r="E17" s="317"/>
      <c r="F17" s="317"/>
      <c r="G17" s="317"/>
    </row>
    <row r="18" spans="1:7" ht="13.5" customHeight="1" x14ac:dyDescent="0.25">
      <c r="A18" s="61">
        <v>2005</v>
      </c>
      <c r="B18" s="320">
        <v>0.20250000000000001</v>
      </c>
      <c r="C18" s="29">
        <v>60.3</v>
      </c>
      <c r="D18" s="321">
        <v>4401</v>
      </c>
      <c r="E18" s="317"/>
      <c r="F18" s="317"/>
      <c r="G18" s="317"/>
    </row>
    <row r="19" spans="1:7" ht="13.5" customHeight="1" x14ac:dyDescent="0.25">
      <c r="A19" s="61">
        <v>2004</v>
      </c>
      <c r="B19" s="320">
        <v>0.15</v>
      </c>
      <c r="C19" s="29">
        <v>44.7</v>
      </c>
      <c r="D19" s="321">
        <v>4488</v>
      </c>
      <c r="E19" s="317"/>
      <c r="F19" s="317"/>
      <c r="G19" s="317"/>
    </row>
    <row r="20" spans="1:7" ht="13.5" customHeight="1" x14ac:dyDescent="0.25">
      <c r="A20" s="61">
        <v>2003</v>
      </c>
      <c r="B20" s="320">
        <v>0.09</v>
      </c>
      <c r="C20" s="29">
        <v>26.8</v>
      </c>
      <c r="D20" s="321">
        <v>4781</v>
      </c>
      <c r="E20" s="317"/>
      <c r="F20" s="317"/>
      <c r="G20" s="317"/>
    </row>
    <row r="21" spans="1:7" ht="13.5" customHeight="1" x14ac:dyDescent="0.25">
      <c r="A21" s="61">
        <v>2002</v>
      </c>
      <c r="B21" s="320">
        <v>0.09</v>
      </c>
      <c r="C21" s="29">
        <v>27.8</v>
      </c>
      <c r="D21" s="321">
        <v>5073</v>
      </c>
      <c r="E21" s="317"/>
      <c r="F21" s="317"/>
      <c r="G21" s="317"/>
    </row>
    <row r="22" spans="1:7" ht="13.5" customHeight="1" x14ac:dyDescent="0.25">
      <c r="A22" s="61">
        <v>2001</v>
      </c>
      <c r="B22" s="320">
        <v>0.09</v>
      </c>
      <c r="C22" s="29">
        <v>28.3</v>
      </c>
      <c r="D22" s="321">
        <v>5754</v>
      </c>
      <c r="E22" s="317"/>
      <c r="F22" s="317"/>
      <c r="G22" s="317"/>
    </row>
    <row r="23" spans="1:7" ht="13.5" customHeight="1" thickBot="1" x14ac:dyDescent="0.3">
      <c r="A23" s="64" t="s">
        <v>280</v>
      </c>
      <c r="B23" s="322">
        <v>2.2499999999999999E-2</v>
      </c>
      <c r="C23" s="34">
        <v>7.2</v>
      </c>
      <c r="D23" s="323">
        <v>8332</v>
      </c>
    </row>
    <row r="26" spans="1:7" x14ac:dyDescent="0.25">
      <c r="A26" s="324" t="s">
        <v>74</v>
      </c>
      <c r="B26" s="285"/>
      <c r="C26" s="325"/>
      <c r="D26" s="285"/>
    </row>
    <row r="27" spans="1:7" x14ac:dyDescent="0.25">
      <c r="A27" s="326" t="s">
        <v>281</v>
      </c>
      <c r="B27" s="285"/>
      <c r="C27" s="325"/>
      <c r="D27" s="285"/>
    </row>
    <row r="28" spans="1:7" ht="35.25" customHeight="1" x14ac:dyDescent="0.25">
      <c r="A28" s="398" t="s">
        <v>282</v>
      </c>
      <c r="B28" s="398"/>
      <c r="C28" s="398"/>
      <c r="D28" s="398"/>
    </row>
  </sheetData>
  <mergeCells count="4">
    <mergeCell ref="A1:D1"/>
    <mergeCell ref="A2:D2"/>
    <mergeCell ref="A3:D3"/>
    <mergeCell ref="A28:D28"/>
  </mergeCells>
  <printOptions horizontalCentered="1"/>
  <pageMargins left="0.75" right="0.75" top="1" bottom="1" header="0.5" footer="0.5"/>
  <pageSetup orientation="portrait" r:id="rId1"/>
  <headerFooter alignWithMargins="0">
    <oddFooter>&amp;L&amp;"Times New Roman,Regular"Page 6&amp;C&amp;"Times New Roman,Regular"Moody's Corporation: Selected Financial Information&amp;R&amp;"Times New Roman,Regular"&amp;A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115" zoomScaleNormal="115" zoomScaleSheetLayoutView="100" workbookViewId="0">
      <selection activeCell="C5" sqref="C5"/>
    </sheetView>
  </sheetViews>
  <sheetFormatPr defaultColWidth="9.109375" defaultRowHeight="13.2" x14ac:dyDescent="0.25"/>
  <cols>
    <col min="1" max="4" width="19.6640625" style="48" customWidth="1"/>
    <col min="5" max="16384" width="9.109375" style="48"/>
  </cols>
  <sheetData>
    <row r="1" spans="1:10" s="50" customFormat="1" x14ac:dyDescent="0.25">
      <c r="A1" s="391" t="s">
        <v>0</v>
      </c>
      <c r="B1" s="391"/>
      <c r="C1" s="391"/>
      <c r="D1" s="391"/>
      <c r="E1" s="95"/>
      <c r="F1" s="95"/>
    </row>
    <row r="2" spans="1:10" s="50" customFormat="1" x14ac:dyDescent="0.25">
      <c r="A2" s="391" t="s">
        <v>283</v>
      </c>
      <c r="B2" s="391"/>
      <c r="C2" s="391"/>
      <c r="D2" s="391"/>
    </row>
    <row r="3" spans="1:10" s="50" customFormat="1" ht="12.75" customHeight="1" thickBot="1" x14ac:dyDescent="0.3">
      <c r="A3" s="392"/>
      <c r="B3" s="392"/>
      <c r="C3" s="392"/>
      <c r="D3" s="392"/>
      <c r="E3" s="143"/>
      <c r="F3" s="143"/>
    </row>
    <row r="4" spans="1:10" ht="38.25" customHeight="1" x14ac:dyDescent="0.25">
      <c r="A4" s="145" t="s">
        <v>132</v>
      </c>
      <c r="B4" s="146" t="s">
        <v>277</v>
      </c>
      <c r="C4" s="146" t="s">
        <v>284</v>
      </c>
      <c r="D4" s="147" t="s">
        <v>285</v>
      </c>
      <c r="E4" s="50"/>
      <c r="G4" s="142"/>
      <c r="H4" s="142"/>
      <c r="I4" s="142"/>
      <c r="J4" s="142"/>
    </row>
    <row r="5" spans="1:10" x14ac:dyDescent="0.25">
      <c r="A5" s="148">
        <v>2018</v>
      </c>
      <c r="B5" s="149">
        <v>1.76</v>
      </c>
      <c r="C5" s="327">
        <v>164.5</v>
      </c>
      <c r="D5" s="348">
        <v>1.0699999999999999E-2</v>
      </c>
      <c r="E5" s="328"/>
      <c r="F5" s="347"/>
      <c r="G5" s="142"/>
      <c r="H5" s="142"/>
      <c r="I5" s="142"/>
      <c r="J5" s="142"/>
    </row>
    <row r="6" spans="1:10" x14ac:dyDescent="0.25">
      <c r="A6" s="153">
        <v>2017</v>
      </c>
      <c r="B6" s="154">
        <v>1.52</v>
      </c>
      <c r="C6" s="329">
        <v>125.63</v>
      </c>
      <c r="D6" s="330">
        <v>1.209902093449017E-2</v>
      </c>
      <c r="E6" s="328"/>
      <c r="F6" s="347"/>
      <c r="G6" s="142"/>
      <c r="H6" s="142"/>
      <c r="I6" s="142"/>
      <c r="J6" s="142"/>
    </row>
    <row r="7" spans="1:10" x14ac:dyDescent="0.25">
      <c r="A7" s="153">
        <v>2016</v>
      </c>
      <c r="B7" s="154">
        <v>1.48</v>
      </c>
      <c r="C7" s="329">
        <v>98.13</v>
      </c>
      <c r="D7" s="330">
        <v>1.5066680240252468E-2</v>
      </c>
      <c r="E7" s="328"/>
      <c r="F7" s="347"/>
      <c r="G7" s="142"/>
      <c r="H7" s="142"/>
      <c r="I7" s="142"/>
      <c r="J7" s="142"/>
    </row>
    <row r="8" spans="1:10" x14ac:dyDescent="0.25">
      <c r="A8" s="153">
        <v>2015</v>
      </c>
      <c r="B8" s="154">
        <v>1.36</v>
      </c>
      <c r="C8" s="331">
        <v>102.78</v>
      </c>
      <c r="D8" s="330">
        <v>1.3232146331971201E-2</v>
      </c>
      <c r="E8" s="328"/>
      <c r="F8" s="347"/>
      <c r="G8" s="142"/>
      <c r="H8" s="142"/>
      <c r="I8" s="142"/>
      <c r="J8" s="142"/>
    </row>
    <row r="9" spans="1:10" x14ac:dyDescent="0.25">
      <c r="A9" s="153">
        <v>2014</v>
      </c>
      <c r="B9" s="154">
        <v>1.1200000000000001</v>
      </c>
      <c r="C9" s="331">
        <v>87.45</v>
      </c>
      <c r="D9" s="330">
        <v>1.2807318467695826E-2</v>
      </c>
      <c r="E9" s="50"/>
      <c r="F9" s="347"/>
      <c r="G9" s="142"/>
      <c r="H9" s="142"/>
      <c r="I9" s="142"/>
      <c r="J9" s="142"/>
    </row>
    <row r="10" spans="1:10" x14ac:dyDescent="0.25">
      <c r="A10" s="153">
        <v>2013</v>
      </c>
      <c r="B10" s="154">
        <v>0.9</v>
      </c>
      <c r="C10" s="329">
        <v>62.36</v>
      </c>
      <c r="D10" s="332">
        <v>1.4432328415651058E-2</v>
      </c>
      <c r="E10" s="333"/>
      <c r="F10" s="347"/>
      <c r="G10" s="142"/>
      <c r="H10" s="142"/>
      <c r="I10" s="142"/>
      <c r="J10" s="142"/>
    </row>
    <row r="11" spans="1:10" x14ac:dyDescent="0.25">
      <c r="A11" s="153">
        <v>2012</v>
      </c>
      <c r="B11" s="160">
        <v>0.64</v>
      </c>
      <c r="C11" s="334">
        <v>41</v>
      </c>
      <c r="D11" s="335">
        <v>1.5609756097560976E-2</v>
      </c>
      <c r="E11" s="50"/>
      <c r="G11" s="142"/>
      <c r="H11" s="142"/>
      <c r="I11" s="142"/>
      <c r="J11" s="142"/>
    </row>
    <row r="12" spans="1:10" x14ac:dyDescent="0.25">
      <c r="A12" s="153">
        <v>2011</v>
      </c>
      <c r="B12" s="160">
        <v>0.53500000000000003</v>
      </c>
      <c r="C12" s="334">
        <v>33.659999999999997</v>
      </c>
      <c r="D12" s="335">
        <v>1.5900000000000001E-2</v>
      </c>
      <c r="E12" s="328"/>
      <c r="G12" s="142"/>
      <c r="H12" s="142"/>
      <c r="I12" s="142"/>
      <c r="J12" s="142"/>
    </row>
    <row r="13" spans="1:10" x14ac:dyDescent="0.25">
      <c r="A13" s="153">
        <v>2010</v>
      </c>
      <c r="B13" s="160">
        <v>0.42</v>
      </c>
      <c r="C13" s="334">
        <v>25.2</v>
      </c>
      <c r="D13" s="335">
        <v>1.67E-2</v>
      </c>
      <c r="E13" s="50"/>
      <c r="G13" s="142"/>
      <c r="H13" s="142"/>
      <c r="I13" s="142"/>
      <c r="J13" s="142"/>
    </row>
    <row r="14" spans="1:10" x14ac:dyDescent="0.25">
      <c r="A14" s="162">
        <v>2009</v>
      </c>
      <c r="B14" s="163">
        <v>0.4</v>
      </c>
      <c r="C14" s="336">
        <v>24.46</v>
      </c>
      <c r="D14" s="337">
        <v>1.6400000000000001E-2</v>
      </c>
      <c r="E14" s="50"/>
      <c r="G14" s="142"/>
      <c r="H14" s="142"/>
      <c r="I14" s="142"/>
      <c r="J14" s="142"/>
    </row>
    <row r="15" spans="1:10" x14ac:dyDescent="0.25">
      <c r="A15" s="162">
        <v>2008</v>
      </c>
      <c r="B15" s="163">
        <v>0.4</v>
      </c>
      <c r="C15" s="336">
        <v>33.22</v>
      </c>
      <c r="D15" s="337">
        <v>1.2E-2</v>
      </c>
      <c r="E15" s="50"/>
    </row>
    <row r="16" spans="1:10" x14ac:dyDescent="0.25">
      <c r="A16" s="162">
        <v>2007</v>
      </c>
      <c r="B16" s="338">
        <v>0.32</v>
      </c>
      <c r="C16" s="336">
        <v>56.99</v>
      </c>
      <c r="D16" s="337">
        <v>5.5999999999999999E-3</v>
      </c>
      <c r="E16" s="50"/>
    </row>
    <row r="17" spans="1:5" x14ac:dyDescent="0.25">
      <c r="A17" s="162">
        <v>2006</v>
      </c>
      <c r="B17" s="338">
        <v>0.28000000000000003</v>
      </c>
      <c r="C17" s="336">
        <v>62.59</v>
      </c>
      <c r="D17" s="337">
        <v>4.4999999999999997E-3</v>
      </c>
      <c r="E17" s="50"/>
    </row>
    <row r="18" spans="1:5" x14ac:dyDescent="0.25">
      <c r="A18" s="162">
        <v>2005</v>
      </c>
      <c r="B18" s="338">
        <v>0.20249999999999999</v>
      </c>
      <c r="C18" s="336">
        <v>47.41</v>
      </c>
      <c r="D18" s="337">
        <v>4.3E-3</v>
      </c>
      <c r="E18" s="50"/>
    </row>
    <row r="19" spans="1:5" x14ac:dyDescent="0.25">
      <c r="A19" s="162">
        <v>2004</v>
      </c>
      <c r="B19" s="338">
        <v>0.15</v>
      </c>
      <c r="C19" s="336">
        <v>34.880000000000003</v>
      </c>
      <c r="D19" s="337">
        <v>4.3E-3</v>
      </c>
      <c r="E19" s="50"/>
    </row>
    <row r="20" spans="1:5" x14ac:dyDescent="0.25">
      <c r="A20" s="162">
        <v>2003</v>
      </c>
      <c r="B20" s="338">
        <v>0.09</v>
      </c>
      <c r="C20" s="336">
        <v>25.6</v>
      </c>
      <c r="D20" s="337">
        <v>3.5000000000000001E-3</v>
      </c>
      <c r="E20" s="50"/>
    </row>
    <row r="21" spans="1:5" x14ac:dyDescent="0.25">
      <c r="A21" s="162">
        <v>2002</v>
      </c>
      <c r="B21" s="338">
        <v>0.09</v>
      </c>
      <c r="C21" s="336">
        <v>22.31</v>
      </c>
      <c r="D21" s="337">
        <v>4.0000000000000001E-3</v>
      </c>
      <c r="E21" s="50"/>
    </row>
    <row r="22" spans="1:5" x14ac:dyDescent="0.25">
      <c r="A22" s="162">
        <v>2001</v>
      </c>
      <c r="B22" s="338">
        <v>0.09</v>
      </c>
      <c r="C22" s="336">
        <v>16.079999999999998</v>
      </c>
      <c r="D22" s="337">
        <v>5.5999999999999999E-3</v>
      </c>
      <c r="E22" s="50"/>
    </row>
    <row r="23" spans="1:5" ht="13.8" thickBot="1" x14ac:dyDescent="0.3">
      <c r="A23" s="64" t="s">
        <v>280</v>
      </c>
      <c r="B23" s="339">
        <v>2.2499999999999999E-2</v>
      </c>
      <c r="C23" s="340">
        <v>12.83</v>
      </c>
      <c r="D23" s="341">
        <v>1.8E-3</v>
      </c>
      <c r="E23" s="50"/>
    </row>
    <row r="24" spans="1:5" x14ac:dyDescent="0.25">
      <c r="C24" s="342"/>
    </row>
    <row r="26" spans="1:5" x14ac:dyDescent="0.25">
      <c r="A26" s="66" t="s">
        <v>74</v>
      </c>
    </row>
    <row r="27" spans="1:5" x14ac:dyDescent="0.25">
      <c r="A27" s="66" t="s">
        <v>291</v>
      </c>
      <c r="E27" s="50"/>
    </row>
    <row r="28" spans="1:5" ht="35.25" customHeight="1" x14ac:dyDescent="0.25">
      <c r="A28" s="398" t="s">
        <v>282</v>
      </c>
      <c r="B28" s="398"/>
      <c r="C28" s="398"/>
      <c r="D28" s="398"/>
    </row>
    <row r="32" spans="1:5" x14ac:dyDescent="0.25">
      <c r="A32" s="343"/>
    </row>
  </sheetData>
  <mergeCells count="4">
    <mergeCell ref="A1:D1"/>
    <mergeCell ref="A2:D2"/>
    <mergeCell ref="A3:D3"/>
    <mergeCell ref="A28:D28"/>
  </mergeCells>
  <printOptions horizontalCentered="1"/>
  <pageMargins left="0.75" right="0.75" top="1" bottom="1" header="0.5" footer="0.5"/>
  <pageSetup orientation="portrait" r:id="rId1"/>
  <headerFooter alignWithMargins="0">
    <oddFooter>&amp;L&amp;"Times New Roman,Regular"Page 7&amp;C&amp;"Times New Roman,Regular"Moody's Corporation: Selected Financial Information&amp;R&amp;"Times New Roman,Regular"&amp;A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Normal="100" workbookViewId="0">
      <selection activeCell="A35" sqref="A35"/>
    </sheetView>
  </sheetViews>
  <sheetFormatPr defaultColWidth="9.109375" defaultRowHeight="13.2" x14ac:dyDescent="0.25"/>
  <cols>
    <col min="1" max="5" width="19.33203125" style="48" customWidth="1"/>
    <col min="6" max="16384" width="9.109375" style="48"/>
  </cols>
  <sheetData>
    <row r="1" spans="1:10" x14ac:dyDescent="0.25">
      <c r="A1" s="391" t="s">
        <v>0</v>
      </c>
      <c r="B1" s="391"/>
      <c r="C1" s="391"/>
      <c r="D1" s="391"/>
      <c r="E1" s="391"/>
    </row>
    <row r="2" spans="1:10" x14ac:dyDescent="0.25">
      <c r="A2" s="391" t="s">
        <v>130</v>
      </c>
      <c r="B2" s="391"/>
      <c r="C2" s="391"/>
      <c r="D2" s="391"/>
      <c r="E2" s="391"/>
      <c r="G2" s="142"/>
      <c r="H2" s="142"/>
      <c r="I2" s="142"/>
      <c r="J2" s="142"/>
    </row>
    <row r="3" spans="1:10" ht="12.75" customHeight="1" x14ac:dyDescent="0.25">
      <c r="A3" s="392" t="s">
        <v>131</v>
      </c>
      <c r="B3" s="392"/>
      <c r="C3" s="392"/>
      <c r="D3" s="392"/>
      <c r="E3" s="392"/>
      <c r="F3" s="143"/>
      <c r="G3" s="142"/>
      <c r="H3" s="142"/>
      <c r="I3" s="142"/>
      <c r="J3" s="142"/>
    </row>
    <row r="4" spans="1:10" ht="13.8" thickBot="1" x14ac:dyDescent="0.3">
      <c r="A4" s="144"/>
    </row>
    <row r="5" spans="1:10" ht="38.25" customHeight="1" x14ac:dyDescent="0.25">
      <c r="A5" s="145" t="s">
        <v>132</v>
      </c>
      <c r="B5" s="146" t="s">
        <v>133</v>
      </c>
      <c r="C5" s="146" t="s">
        <v>134</v>
      </c>
      <c r="D5" s="146" t="s">
        <v>135</v>
      </c>
      <c r="E5" s="147" t="s">
        <v>136</v>
      </c>
    </row>
    <row r="6" spans="1:10" x14ac:dyDescent="0.25">
      <c r="A6" s="148">
        <v>2018</v>
      </c>
      <c r="B6" s="149">
        <v>1.76</v>
      </c>
      <c r="C6" s="13">
        <v>337.2</v>
      </c>
      <c r="D6" s="150">
        <v>1309.5999999999997</v>
      </c>
      <c r="E6" s="151">
        <v>0.25748320097739774</v>
      </c>
      <c r="F6" s="347"/>
      <c r="G6" s="152"/>
    </row>
    <row r="7" spans="1:10" x14ac:dyDescent="0.25">
      <c r="A7" s="153">
        <v>2017</v>
      </c>
      <c r="B7" s="154">
        <v>1.52</v>
      </c>
      <c r="C7" s="19">
        <v>290.39999999999998</v>
      </c>
      <c r="D7" s="155">
        <v>1000.6</v>
      </c>
      <c r="E7" s="156">
        <v>0.290225864</v>
      </c>
      <c r="F7" s="346"/>
      <c r="G7" s="349"/>
    </row>
    <row r="8" spans="1:10" x14ac:dyDescent="0.25">
      <c r="A8" s="153">
        <v>2016</v>
      </c>
      <c r="B8" s="154">
        <v>1.48</v>
      </c>
      <c r="C8" s="19">
        <v>285.10000000000002</v>
      </c>
      <c r="D8" s="155">
        <v>266.60000000000002</v>
      </c>
      <c r="E8" s="156">
        <v>1.0693923480870218</v>
      </c>
      <c r="F8" s="346"/>
      <c r="G8" s="152"/>
    </row>
    <row r="9" spans="1:10" x14ac:dyDescent="0.25">
      <c r="A9" s="153">
        <v>2015</v>
      </c>
      <c r="B9" s="154">
        <v>1.36</v>
      </c>
      <c r="C9" s="19">
        <v>272.10000000000002</v>
      </c>
      <c r="D9" s="155">
        <v>941.3</v>
      </c>
      <c r="E9" s="156">
        <v>0.28906830978434084</v>
      </c>
      <c r="F9" s="346"/>
      <c r="G9" s="152"/>
    </row>
    <row r="10" spans="1:10" x14ac:dyDescent="0.25">
      <c r="A10" s="153">
        <v>2014</v>
      </c>
      <c r="B10" s="154">
        <v>1.1200000000000001</v>
      </c>
      <c r="C10" s="19">
        <v>236</v>
      </c>
      <c r="D10" s="155">
        <v>988.7</v>
      </c>
      <c r="E10" s="156">
        <v>0.23869727925558815</v>
      </c>
      <c r="F10" s="346"/>
      <c r="G10" s="157"/>
    </row>
    <row r="11" spans="1:10" x14ac:dyDescent="0.25">
      <c r="A11" s="153">
        <v>2013</v>
      </c>
      <c r="B11" s="154">
        <v>0.9</v>
      </c>
      <c r="C11" s="155">
        <v>197.3</v>
      </c>
      <c r="D11" s="155">
        <v>804.5</v>
      </c>
      <c r="E11" s="158">
        <v>0.25</v>
      </c>
      <c r="F11" s="346"/>
      <c r="G11" s="159"/>
    </row>
    <row r="12" spans="1:10" x14ac:dyDescent="0.25">
      <c r="A12" s="153">
        <v>2012</v>
      </c>
      <c r="B12" s="160">
        <v>0.64</v>
      </c>
      <c r="C12" s="155">
        <v>143</v>
      </c>
      <c r="D12" s="155">
        <v>690</v>
      </c>
      <c r="E12" s="161">
        <v>0.21</v>
      </c>
      <c r="G12" s="159"/>
    </row>
    <row r="13" spans="1:10" x14ac:dyDescent="0.25">
      <c r="A13" s="153">
        <v>2011</v>
      </c>
      <c r="B13" s="160">
        <v>0.53500000000000003</v>
      </c>
      <c r="C13" s="155">
        <v>121</v>
      </c>
      <c r="D13" s="155">
        <v>571.4</v>
      </c>
      <c r="E13" s="161">
        <v>0.21</v>
      </c>
      <c r="G13" s="159"/>
    </row>
    <row r="14" spans="1:10" x14ac:dyDescent="0.25">
      <c r="A14" s="153">
        <v>2010</v>
      </c>
      <c r="B14" s="160">
        <v>0.42</v>
      </c>
      <c r="C14" s="155">
        <v>98.6</v>
      </c>
      <c r="D14" s="155">
        <v>507.8</v>
      </c>
      <c r="E14" s="161">
        <v>0.19</v>
      </c>
      <c r="G14" s="159"/>
    </row>
    <row r="15" spans="1:10" x14ac:dyDescent="0.25">
      <c r="A15" s="162">
        <v>2009</v>
      </c>
      <c r="B15" s="163">
        <v>0.4</v>
      </c>
      <c r="C15" s="164">
        <v>94.5</v>
      </c>
      <c r="D15" s="164">
        <v>402.00000000000023</v>
      </c>
      <c r="E15" s="165">
        <v>0.24</v>
      </c>
      <c r="G15" s="159"/>
    </row>
    <row r="16" spans="1:10" x14ac:dyDescent="0.25">
      <c r="A16" s="162">
        <v>2008</v>
      </c>
      <c r="B16" s="163">
        <v>0.4</v>
      </c>
      <c r="C16" s="164">
        <v>96.8</v>
      </c>
      <c r="D16" s="164">
        <v>457.60000000000008</v>
      </c>
      <c r="E16" s="165">
        <v>0.21</v>
      </c>
      <c r="G16" s="159"/>
    </row>
    <row r="17" spans="1:7" x14ac:dyDescent="0.25">
      <c r="A17" s="162">
        <v>2007</v>
      </c>
      <c r="B17" s="163">
        <v>0.32</v>
      </c>
      <c r="C17" s="164">
        <v>85.2</v>
      </c>
      <c r="D17" s="164">
        <v>701.5</v>
      </c>
      <c r="E17" s="165">
        <v>0.12</v>
      </c>
      <c r="G17" s="159"/>
    </row>
    <row r="18" spans="1:7" x14ac:dyDescent="0.25">
      <c r="A18" s="162">
        <v>2006</v>
      </c>
      <c r="B18" s="163">
        <v>0.28000000000000003</v>
      </c>
      <c r="C18" s="164">
        <v>79.5</v>
      </c>
      <c r="D18" s="164">
        <v>753.90000000000009</v>
      </c>
      <c r="E18" s="165">
        <v>0.11</v>
      </c>
      <c r="G18" s="159"/>
    </row>
    <row r="19" spans="1:7" x14ac:dyDescent="0.25">
      <c r="A19" s="162">
        <v>2005</v>
      </c>
      <c r="B19" s="163">
        <v>0.20249999999999999</v>
      </c>
      <c r="C19" s="164">
        <v>60.3</v>
      </c>
      <c r="D19" s="164">
        <v>560.79999999999995</v>
      </c>
      <c r="E19" s="165">
        <v>0.11</v>
      </c>
      <c r="G19" s="159"/>
    </row>
    <row r="20" spans="1:7" x14ac:dyDescent="0.25">
      <c r="A20" s="162">
        <v>2004</v>
      </c>
      <c r="B20" s="163">
        <v>0.15</v>
      </c>
      <c r="C20" s="164">
        <v>44.7</v>
      </c>
      <c r="D20" s="164">
        <v>425.1</v>
      </c>
      <c r="E20" s="165">
        <v>0.11</v>
      </c>
      <c r="F20" s="73"/>
      <c r="G20" s="159"/>
    </row>
    <row r="21" spans="1:7" x14ac:dyDescent="0.25">
      <c r="A21" s="162">
        <v>2003</v>
      </c>
      <c r="B21" s="163">
        <v>0.09</v>
      </c>
      <c r="C21" s="164">
        <v>26.8</v>
      </c>
      <c r="D21" s="164">
        <v>363.9</v>
      </c>
      <c r="E21" s="165">
        <v>7.0000000000000007E-2</v>
      </c>
      <c r="F21" s="73"/>
      <c r="G21" s="159"/>
    </row>
    <row r="22" spans="1:7" x14ac:dyDescent="0.25">
      <c r="A22" s="162">
        <v>2002</v>
      </c>
      <c r="B22" s="163">
        <v>0.09</v>
      </c>
      <c r="C22" s="164">
        <v>27.8</v>
      </c>
      <c r="D22" s="164">
        <v>288.89999999999998</v>
      </c>
      <c r="E22" s="165">
        <v>0.1</v>
      </c>
      <c r="F22" s="73"/>
      <c r="G22" s="159"/>
    </row>
    <row r="23" spans="1:7" x14ac:dyDescent="0.25">
      <c r="A23" s="162">
        <v>2001</v>
      </c>
      <c r="B23" s="163">
        <v>0.09</v>
      </c>
      <c r="C23" s="164">
        <v>28.3</v>
      </c>
      <c r="D23" s="164">
        <v>212.2</v>
      </c>
      <c r="E23" s="165">
        <v>0.13</v>
      </c>
      <c r="F23" s="73"/>
      <c r="G23" s="159"/>
    </row>
    <row r="24" spans="1:7" ht="13.8" thickBot="1" x14ac:dyDescent="0.3">
      <c r="A24" s="64" t="s">
        <v>137</v>
      </c>
      <c r="B24" s="166">
        <v>2.2499999999999999E-2</v>
      </c>
      <c r="C24" s="167">
        <v>7.2</v>
      </c>
      <c r="D24" s="167">
        <v>158.5</v>
      </c>
      <c r="E24" s="168">
        <v>0.05</v>
      </c>
      <c r="F24" s="73"/>
      <c r="G24" s="159"/>
    </row>
    <row r="27" spans="1:7" x14ac:dyDescent="0.25">
      <c r="A27" s="66" t="s">
        <v>74</v>
      </c>
    </row>
    <row r="28" spans="1:7" x14ac:dyDescent="0.25">
      <c r="A28" s="66" t="s">
        <v>138</v>
      </c>
    </row>
    <row r="29" spans="1:7" ht="21.75" customHeight="1" x14ac:dyDescent="0.25">
      <c r="A29" s="398" t="s">
        <v>139</v>
      </c>
      <c r="B29" s="398"/>
      <c r="C29" s="398"/>
      <c r="D29" s="398"/>
      <c r="E29" s="398"/>
    </row>
    <row r="30" spans="1:7" ht="15.6" x14ac:dyDescent="0.3">
      <c r="G30" s="169"/>
    </row>
  </sheetData>
  <mergeCells count="4">
    <mergeCell ref="A1:E1"/>
    <mergeCell ref="A2:E2"/>
    <mergeCell ref="A3:E3"/>
    <mergeCell ref="A29:E29"/>
  </mergeCells>
  <printOptions horizontalCentered="1"/>
  <pageMargins left="0.75" right="0.75" top="1" bottom="1" header="0.5" footer="0.5"/>
  <pageSetup scale="94" orientation="portrait" r:id="rId1"/>
  <headerFooter alignWithMargins="0">
    <oddFooter>&amp;L&amp;"Times New Roman,Regular"Page 8&amp;C&amp;"Times New Roman,Regular"Moody's Corporation: Selected Financial Information&amp;R&amp;"Times New Roman,Regular"&amp;A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tabSelected="1" zoomScale="115" zoomScaleNormal="115" workbookViewId="0">
      <selection activeCell="I40" sqref="I40"/>
    </sheetView>
  </sheetViews>
  <sheetFormatPr defaultColWidth="9.109375" defaultRowHeight="13.2" x14ac:dyDescent="0.25"/>
  <cols>
    <col min="1" max="1" width="26.44140625" style="48" customWidth="1"/>
    <col min="2" max="2" width="16.77734375" style="48" bestFit="1" customWidth="1"/>
    <col min="3" max="5" width="14.77734375" style="48" bestFit="1" customWidth="1"/>
    <col min="6" max="6" width="11.88671875" style="48" customWidth="1"/>
    <col min="7" max="16384" width="9.109375" style="48"/>
  </cols>
  <sheetData>
    <row r="1" spans="1:11" x14ac:dyDescent="0.25">
      <c r="A1" s="391" t="s">
        <v>0</v>
      </c>
      <c r="B1" s="391"/>
      <c r="C1" s="391"/>
      <c r="D1" s="391"/>
      <c r="E1" s="391"/>
      <c r="F1" s="391"/>
    </row>
    <row r="2" spans="1:11" x14ac:dyDescent="0.25">
      <c r="A2" s="391" t="s">
        <v>106</v>
      </c>
      <c r="B2" s="391"/>
      <c r="C2" s="391"/>
      <c r="D2" s="391"/>
      <c r="E2" s="391"/>
      <c r="F2" s="391"/>
    </row>
    <row r="3" spans="1:11" ht="12.75" customHeight="1" thickBot="1" x14ac:dyDescent="0.3">
      <c r="A3" s="392" t="s">
        <v>84</v>
      </c>
      <c r="B3" s="392"/>
      <c r="C3" s="392"/>
      <c r="D3" s="392"/>
      <c r="E3" s="392"/>
      <c r="F3" s="392"/>
    </row>
    <row r="4" spans="1:11" ht="12.75" customHeight="1" x14ac:dyDescent="0.25">
      <c r="A4" s="123"/>
      <c r="B4" s="399" t="s">
        <v>292</v>
      </c>
      <c r="C4" s="400"/>
      <c r="D4" s="400"/>
      <c r="E4" s="400"/>
      <c r="F4" s="401"/>
    </row>
    <row r="5" spans="1:11" ht="12.75" customHeight="1" x14ac:dyDescent="0.25">
      <c r="A5" s="124"/>
      <c r="B5" s="125" t="s">
        <v>293</v>
      </c>
      <c r="C5" s="68" t="s">
        <v>294</v>
      </c>
      <c r="D5" s="68" t="s">
        <v>295</v>
      </c>
      <c r="E5" s="68" t="s">
        <v>296</v>
      </c>
      <c r="F5" s="126" t="s">
        <v>297</v>
      </c>
    </row>
    <row r="6" spans="1:11" ht="12.75" customHeight="1" x14ac:dyDescent="0.25">
      <c r="A6" s="127" t="s">
        <v>109</v>
      </c>
      <c r="B6" s="373">
        <v>256.89999999999998</v>
      </c>
      <c r="C6" s="374">
        <v>256.39999999999998</v>
      </c>
      <c r="D6" s="374">
        <v>254.3</v>
      </c>
      <c r="E6" s="374">
        <f>F6-SUM(B6:D6)</f>
        <v>258.70000000000005</v>
      </c>
      <c r="F6" s="375">
        <v>1026.3</v>
      </c>
    </row>
    <row r="7" spans="1:11" ht="12.75" customHeight="1" x14ac:dyDescent="0.25">
      <c r="A7" s="129" t="s">
        <v>110</v>
      </c>
      <c r="B7" s="376">
        <v>346</v>
      </c>
      <c r="C7" s="377">
        <v>356.3</v>
      </c>
      <c r="D7" s="377">
        <v>365</v>
      </c>
      <c r="E7" s="377">
        <f>F7-SUM(B7:D7)</f>
        <v>387.79999999999995</v>
      </c>
      <c r="F7" s="378">
        <v>1455.1</v>
      </c>
      <c r="G7" s="50"/>
      <c r="H7" s="50"/>
      <c r="I7" s="50"/>
      <c r="J7" s="50"/>
      <c r="K7" s="50"/>
    </row>
    <row r="8" spans="1:11" ht="12.75" customHeight="1" thickBot="1" x14ac:dyDescent="0.3">
      <c r="A8" s="130" t="s">
        <v>111</v>
      </c>
      <c r="B8" s="379">
        <f>SUM(B6:B7)</f>
        <v>602.9</v>
      </c>
      <c r="C8" s="380">
        <f>SUM(C6:C7)</f>
        <v>612.70000000000005</v>
      </c>
      <c r="D8" s="380">
        <f>SUM(D6:D7)</f>
        <v>619.29999999999995</v>
      </c>
      <c r="E8" s="380">
        <f>SUM(E6:E7)</f>
        <v>646.5</v>
      </c>
      <c r="F8" s="381">
        <f>SUM(F6:F7)</f>
        <v>2481.3999999999996</v>
      </c>
      <c r="G8" s="50"/>
      <c r="H8" s="50"/>
      <c r="I8" s="50"/>
      <c r="J8" s="50"/>
      <c r="K8" s="50"/>
    </row>
    <row r="9" spans="1:11" ht="12.75" customHeight="1" x14ac:dyDescent="0.25">
      <c r="A9" s="345"/>
      <c r="B9" s="345"/>
      <c r="C9" s="345"/>
      <c r="D9" s="345"/>
      <c r="E9" s="345"/>
      <c r="F9" s="345"/>
      <c r="G9" s="50"/>
      <c r="H9" s="50"/>
      <c r="I9" s="50"/>
      <c r="J9" s="50"/>
      <c r="K9" s="50"/>
    </row>
    <row r="10" spans="1:11" ht="12.75" customHeight="1" thickBot="1" x14ac:dyDescent="0.3">
      <c r="A10" s="345"/>
      <c r="B10" s="345"/>
      <c r="C10" s="345"/>
      <c r="D10" s="345"/>
      <c r="E10" s="345"/>
      <c r="F10" s="345"/>
      <c r="G10" s="50"/>
      <c r="H10" s="50"/>
      <c r="I10" s="50"/>
      <c r="J10" s="50"/>
      <c r="K10" s="50"/>
    </row>
    <row r="11" spans="1:11" ht="12.75" customHeight="1" x14ac:dyDescent="0.25">
      <c r="A11" s="123"/>
      <c r="B11" s="399" t="s">
        <v>140</v>
      </c>
      <c r="C11" s="400"/>
      <c r="D11" s="400"/>
      <c r="E11" s="400"/>
      <c r="F11" s="401"/>
      <c r="G11" s="50"/>
      <c r="H11" s="50"/>
      <c r="I11" s="50"/>
      <c r="J11" s="50"/>
      <c r="K11" s="50"/>
    </row>
    <row r="12" spans="1:11" ht="12.75" customHeight="1" x14ac:dyDescent="0.25">
      <c r="A12" s="124"/>
      <c r="B12" s="125" t="s">
        <v>124</v>
      </c>
      <c r="C12" s="68" t="s">
        <v>123</v>
      </c>
      <c r="D12" s="68" t="s">
        <v>122</v>
      </c>
      <c r="E12" s="68" t="s">
        <v>121</v>
      </c>
      <c r="F12" s="126" t="s">
        <v>129</v>
      </c>
      <c r="G12" s="50"/>
      <c r="H12" s="50"/>
      <c r="I12" s="50"/>
      <c r="J12" s="50"/>
      <c r="K12" s="50"/>
    </row>
    <row r="13" spans="1:11" ht="12.75" customHeight="1" x14ac:dyDescent="0.25">
      <c r="A13" s="127" t="s">
        <v>109</v>
      </c>
      <c r="B13" s="373">
        <v>237.2</v>
      </c>
      <c r="C13" s="374">
        <v>237.6</v>
      </c>
      <c r="D13" s="374">
        <v>243.7</v>
      </c>
      <c r="E13" s="374">
        <v>247.5</v>
      </c>
      <c r="F13" s="375">
        <v>966</v>
      </c>
      <c r="G13" s="50"/>
      <c r="H13" s="50"/>
      <c r="I13" s="50"/>
      <c r="J13" s="50"/>
      <c r="K13" s="50"/>
    </row>
    <row r="14" spans="1:11" ht="12.75" customHeight="1" x14ac:dyDescent="0.25">
      <c r="A14" s="129" t="s">
        <v>110</v>
      </c>
      <c r="B14" s="376">
        <v>242.4</v>
      </c>
      <c r="C14" s="377">
        <v>251</v>
      </c>
      <c r="D14" s="377">
        <v>291.10000000000002</v>
      </c>
      <c r="E14" s="377">
        <v>333.1</v>
      </c>
      <c r="F14" s="378">
        <v>1117.5999999999999</v>
      </c>
      <c r="G14" s="50"/>
      <c r="H14" s="50"/>
      <c r="I14" s="50"/>
      <c r="J14" s="50"/>
      <c r="K14" s="50"/>
    </row>
    <row r="15" spans="1:11" ht="12.75" customHeight="1" thickBot="1" x14ac:dyDescent="0.3">
      <c r="A15" s="130" t="s">
        <v>111</v>
      </c>
      <c r="B15" s="379">
        <f>SUM(B13:B14)</f>
        <v>479.6</v>
      </c>
      <c r="C15" s="380">
        <f>SUM(C13:C14)</f>
        <v>488.6</v>
      </c>
      <c r="D15" s="380">
        <f>SUM(D13:D14)</f>
        <v>534.79999999999995</v>
      </c>
      <c r="E15" s="380">
        <f>SUM(E13:E14)</f>
        <v>580.6</v>
      </c>
      <c r="F15" s="381">
        <f>SUM(F13:F14)</f>
        <v>2083.6</v>
      </c>
      <c r="G15" s="50"/>
      <c r="H15" s="50"/>
      <c r="I15" s="50"/>
      <c r="J15" s="50"/>
      <c r="K15" s="50"/>
    </row>
    <row r="16" spans="1:11" ht="12.75" customHeight="1" x14ac:dyDescent="0.25">
      <c r="A16" s="49"/>
      <c r="B16" s="49"/>
      <c r="C16" s="49"/>
      <c r="D16" s="49"/>
      <c r="E16" s="49"/>
      <c r="F16" s="49"/>
      <c r="G16" s="50"/>
      <c r="H16" s="50"/>
      <c r="I16" s="50"/>
      <c r="J16" s="50"/>
      <c r="K16" s="50"/>
    </row>
    <row r="17" spans="1:11" ht="12.75" customHeight="1" thickBot="1" x14ac:dyDescent="0.3">
      <c r="A17" s="49"/>
      <c r="B17" s="49"/>
      <c r="C17" s="49"/>
      <c r="D17" s="49"/>
      <c r="E17" s="49"/>
      <c r="F17" s="49"/>
      <c r="G17" s="50"/>
      <c r="H17" s="50"/>
      <c r="I17" s="50"/>
      <c r="J17" s="50"/>
      <c r="K17" s="50"/>
    </row>
    <row r="18" spans="1:11" ht="12.75" customHeight="1" x14ac:dyDescent="0.25">
      <c r="A18" s="123"/>
      <c r="B18" s="399" t="s">
        <v>107</v>
      </c>
      <c r="C18" s="400"/>
      <c r="D18" s="400"/>
      <c r="E18" s="400"/>
      <c r="F18" s="401"/>
      <c r="G18" s="50"/>
      <c r="H18" s="50"/>
      <c r="I18" s="50"/>
      <c r="J18" s="50"/>
      <c r="K18" s="50"/>
    </row>
    <row r="19" spans="1:11" x14ac:dyDescent="0.25">
      <c r="A19" s="124"/>
      <c r="B19" s="125" t="s">
        <v>12</v>
      </c>
      <c r="C19" s="68" t="s">
        <v>11</v>
      </c>
      <c r="D19" s="68" t="s">
        <v>10</v>
      </c>
      <c r="E19" s="68" t="s">
        <v>9</v>
      </c>
      <c r="F19" s="126" t="s">
        <v>108</v>
      </c>
      <c r="G19" s="50"/>
      <c r="H19" s="50"/>
      <c r="I19" s="50"/>
      <c r="J19" s="50"/>
      <c r="K19" s="50"/>
    </row>
    <row r="20" spans="1:11" x14ac:dyDescent="0.25">
      <c r="A20" s="127" t="s">
        <v>109</v>
      </c>
      <c r="B20" s="373">
        <v>230.6</v>
      </c>
      <c r="C20" s="374">
        <v>236.4</v>
      </c>
      <c r="D20" s="374">
        <v>229.5</v>
      </c>
      <c r="E20" s="374">
        <v>233.3</v>
      </c>
      <c r="F20" s="375">
        <v>929.8</v>
      </c>
      <c r="G20" s="385"/>
      <c r="H20" s="386"/>
      <c r="I20" s="50"/>
      <c r="J20" s="50"/>
      <c r="K20" s="50"/>
    </row>
    <row r="21" spans="1:11" x14ac:dyDescent="0.25">
      <c r="A21" s="129" t="s">
        <v>110</v>
      </c>
      <c r="B21" s="376">
        <v>221.7</v>
      </c>
      <c r="C21" s="377">
        <v>230.4</v>
      </c>
      <c r="D21" s="377">
        <v>230.2</v>
      </c>
      <c r="E21" s="377">
        <v>237</v>
      </c>
      <c r="F21" s="378">
        <v>919.4</v>
      </c>
      <c r="G21" s="385"/>
      <c r="H21" s="386"/>
      <c r="I21" s="50"/>
      <c r="J21" s="50"/>
      <c r="K21" s="50"/>
    </row>
    <row r="22" spans="1:11" ht="13.8" thickBot="1" x14ac:dyDescent="0.3">
      <c r="A22" s="130" t="s">
        <v>111</v>
      </c>
      <c r="B22" s="379">
        <f>SUM(B20:B21)</f>
        <v>452.29999999999995</v>
      </c>
      <c r="C22" s="380">
        <f>SUM(C20:C21)</f>
        <v>466.8</v>
      </c>
      <c r="D22" s="380">
        <f>SUM(D20:D21)</f>
        <v>459.7</v>
      </c>
      <c r="E22" s="380">
        <f>SUM(E20:E21)</f>
        <v>470.3</v>
      </c>
      <c r="F22" s="381">
        <v>1849.2</v>
      </c>
      <c r="G22" s="50"/>
      <c r="H22" s="50"/>
      <c r="I22" s="50"/>
      <c r="J22" s="50"/>
      <c r="K22" s="50"/>
    </row>
    <row r="23" spans="1:11" ht="13.8" thickBot="1" x14ac:dyDescent="0.3">
      <c r="G23" s="50"/>
      <c r="H23" s="50"/>
      <c r="I23" s="50"/>
      <c r="J23" s="50"/>
      <c r="K23" s="50"/>
    </row>
    <row r="24" spans="1:11" ht="12.75" customHeight="1" x14ac:dyDescent="0.25">
      <c r="A24" s="123"/>
      <c r="B24" s="399" t="s">
        <v>112</v>
      </c>
      <c r="C24" s="400"/>
      <c r="D24" s="400"/>
      <c r="E24" s="400"/>
      <c r="F24" s="401"/>
      <c r="G24" s="50"/>
      <c r="H24" s="50"/>
      <c r="I24" s="50"/>
      <c r="J24" s="50"/>
      <c r="K24" s="50"/>
    </row>
    <row r="25" spans="1:11" x14ac:dyDescent="0.25">
      <c r="A25" s="124"/>
      <c r="B25" s="125" t="s">
        <v>16</v>
      </c>
      <c r="C25" s="68" t="s">
        <v>15</v>
      </c>
      <c r="D25" s="68" t="s">
        <v>14</v>
      </c>
      <c r="E25" s="68" t="s">
        <v>13</v>
      </c>
      <c r="F25" s="126" t="s">
        <v>113</v>
      </c>
      <c r="G25" s="50"/>
      <c r="H25" s="50"/>
      <c r="I25" s="50"/>
      <c r="J25" s="50"/>
      <c r="K25" s="50"/>
    </row>
    <row r="26" spans="1:11" x14ac:dyDescent="0.25">
      <c r="A26" s="370" t="s">
        <v>109</v>
      </c>
      <c r="B26" s="373">
        <v>221.4</v>
      </c>
      <c r="C26" s="374">
        <v>227</v>
      </c>
      <c r="D26" s="374">
        <v>231.8</v>
      </c>
      <c r="E26" s="374">
        <v>222.04790503999999</v>
      </c>
      <c r="F26" s="375">
        <v>901.8</v>
      </c>
      <c r="G26" s="50"/>
      <c r="H26" s="50"/>
      <c r="I26" s="50"/>
      <c r="J26" s="50"/>
      <c r="K26" s="50"/>
    </row>
    <row r="27" spans="1:11" x14ac:dyDescent="0.25">
      <c r="A27" s="371" t="s">
        <v>110</v>
      </c>
      <c r="B27" s="376">
        <v>202.7</v>
      </c>
      <c r="C27" s="377">
        <v>211.8</v>
      </c>
      <c r="D27" s="377">
        <v>215.3</v>
      </c>
      <c r="E27" s="377">
        <v>223.6</v>
      </c>
      <c r="F27" s="378">
        <v>853.4</v>
      </c>
      <c r="G27" s="50"/>
      <c r="H27" s="50"/>
      <c r="I27" s="50"/>
      <c r="J27" s="50"/>
      <c r="K27" s="50"/>
    </row>
    <row r="28" spans="1:11" ht="13.8" thickBot="1" x14ac:dyDescent="0.3">
      <c r="A28" s="372" t="s">
        <v>111</v>
      </c>
      <c r="B28" s="379">
        <v>424.1</v>
      </c>
      <c r="C28" s="380">
        <v>438.8</v>
      </c>
      <c r="D28" s="380">
        <v>447.1</v>
      </c>
      <c r="E28" s="380">
        <v>445.6</v>
      </c>
      <c r="F28" s="381">
        <v>1755.2</v>
      </c>
      <c r="G28" s="50"/>
      <c r="H28" s="50"/>
      <c r="I28" s="50"/>
      <c r="J28" s="50"/>
      <c r="K28" s="50"/>
    </row>
    <row r="29" spans="1:11" ht="13.8" thickBot="1" x14ac:dyDescent="0.3">
      <c r="B29" s="50"/>
      <c r="C29" s="50"/>
      <c r="D29" s="50"/>
      <c r="E29" s="50"/>
      <c r="F29" s="50"/>
      <c r="G29" s="50"/>
      <c r="H29" s="50"/>
      <c r="I29" s="50"/>
      <c r="J29" s="50"/>
      <c r="K29" s="50"/>
    </row>
    <row r="30" spans="1:11" ht="12.75" customHeight="1" x14ac:dyDescent="0.25">
      <c r="A30" s="123"/>
      <c r="B30" s="399" t="s">
        <v>114</v>
      </c>
      <c r="C30" s="400"/>
      <c r="D30" s="400"/>
      <c r="E30" s="400"/>
      <c r="F30" s="401"/>
      <c r="G30" s="50"/>
      <c r="H30" s="50"/>
      <c r="I30" s="50"/>
      <c r="J30" s="50"/>
      <c r="K30" s="50"/>
    </row>
    <row r="31" spans="1:11" x14ac:dyDescent="0.25">
      <c r="A31" s="124"/>
      <c r="B31" s="125" t="s">
        <v>20</v>
      </c>
      <c r="C31" s="68" t="s">
        <v>19</v>
      </c>
      <c r="D31" s="68" t="s">
        <v>18</v>
      </c>
      <c r="E31" s="68" t="s">
        <v>17</v>
      </c>
      <c r="F31" s="126" t="s">
        <v>115</v>
      </c>
      <c r="G31" s="50"/>
      <c r="H31" s="50"/>
      <c r="I31" s="50"/>
      <c r="J31" s="50"/>
      <c r="K31" s="50"/>
    </row>
    <row r="32" spans="1:11" x14ac:dyDescent="0.25">
      <c r="A32" s="370" t="s">
        <v>109</v>
      </c>
      <c r="B32" s="373">
        <v>213.5</v>
      </c>
      <c r="C32" s="374">
        <v>222.2</v>
      </c>
      <c r="D32" s="374">
        <v>220.4</v>
      </c>
      <c r="E32" s="374">
        <v>226.7</v>
      </c>
      <c r="F32" s="375">
        <v>882.5</v>
      </c>
      <c r="G32" s="50"/>
      <c r="H32" s="50"/>
      <c r="I32" s="50"/>
      <c r="J32" s="50"/>
      <c r="K32" s="50"/>
    </row>
    <row r="33" spans="1:12" x14ac:dyDescent="0.25">
      <c r="A33" s="371" t="s">
        <v>110</v>
      </c>
      <c r="B33" s="376">
        <v>183.5</v>
      </c>
      <c r="C33" s="377">
        <v>189.7</v>
      </c>
      <c r="D33" s="377">
        <v>195.2</v>
      </c>
      <c r="E33" s="377">
        <v>216.8</v>
      </c>
      <c r="F33" s="378">
        <v>785.3</v>
      </c>
      <c r="G33" s="50"/>
      <c r="H33" s="50"/>
      <c r="I33" s="50"/>
      <c r="J33" s="50"/>
      <c r="K33" s="50"/>
    </row>
    <row r="34" spans="1:12" ht="13.8" thickBot="1" x14ac:dyDescent="0.3">
      <c r="A34" s="372" t="s">
        <v>111</v>
      </c>
      <c r="B34" s="379">
        <v>397</v>
      </c>
      <c r="C34" s="380">
        <v>411.9</v>
      </c>
      <c r="D34" s="380">
        <v>415.6</v>
      </c>
      <c r="E34" s="380">
        <v>443.5</v>
      </c>
      <c r="F34" s="381">
        <v>1667.8</v>
      </c>
      <c r="G34" s="5"/>
      <c r="H34" s="5"/>
      <c r="I34" s="5"/>
      <c r="J34" s="5"/>
      <c r="K34" s="5"/>
    </row>
    <row r="35" spans="1:12" ht="13.8" thickBot="1" x14ac:dyDescent="0.3">
      <c r="A35" s="50"/>
      <c r="G35" s="5"/>
      <c r="H35" s="5"/>
      <c r="I35" s="5"/>
      <c r="J35" s="5"/>
      <c r="K35" s="5"/>
    </row>
    <row r="36" spans="1:12" ht="12.75" customHeight="1" x14ac:dyDescent="0.25">
      <c r="A36" s="123"/>
      <c r="B36" s="399" t="s">
        <v>116</v>
      </c>
      <c r="C36" s="400"/>
      <c r="D36" s="400"/>
      <c r="E36" s="400"/>
      <c r="F36" s="401"/>
    </row>
    <row r="37" spans="1:12" x14ac:dyDescent="0.25">
      <c r="A37" s="124"/>
      <c r="B37" s="125" t="s">
        <v>24</v>
      </c>
      <c r="C37" s="68" t="s">
        <v>23</v>
      </c>
      <c r="D37" s="68" t="s">
        <v>22</v>
      </c>
      <c r="E37" s="131" t="s">
        <v>21</v>
      </c>
      <c r="F37" s="132" t="s">
        <v>117</v>
      </c>
      <c r="G37" s="384"/>
      <c r="H37" s="384"/>
      <c r="I37" s="384"/>
      <c r="J37" s="384"/>
      <c r="K37" s="384"/>
      <c r="L37" s="384"/>
    </row>
    <row r="38" spans="1:12" x14ac:dyDescent="0.25">
      <c r="A38" s="370" t="s">
        <v>109</v>
      </c>
      <c r="B38" s="373">
        <v>189</v>
      </c>
      <c r="C38" s="374">
        <v>196.4</v>
      </c>
      <c r="D38" s="374">
        <v>200.9</v>
      </c>
      <c r="E38" s="374">
        <v>206.5</v>
      </c>
      <c r="F38" s="375">
        <v>792.8</v>
      </c>
      <c r="G38" s="384"/>
      <c r="H38" s="384"/>
    </row>
    <row r="39" spans="1:12" x14ac:dyDescent="0.25">
      <c r="A39" s="371" t="s">
        <v>110</v>
      </c>
      <c r="B39" s="376">
        <v>166.3</v>
      </c>
      <c r="C39" s="377">
        <v>171.6</v>
      </c>
      <c r="D39" s="377">
        <v>175.4</v>
      </c>
      <c r="E39" s="382">
        <v>183.8</v>
      </c>
      <c r="F39" s="378">
        <v>697.1</v>
      </c>
      <c r="G39" s="384"/>
      <c r="H39" s="384"/>
    </row>
    <row r="40" spans="1:12" ht="13.8" thickBot="1" x14ac:dyDescent="0.3">
      <c r="A40" s="372" t="s">
        <v>111</v>
      </c>
      <c r="B40" s="387">
        <v>355.3</v>
      </c>
      <c r="C40" s="387">
        <v>368</v>
      </c>
      <c r="D40" s="383">
        <v>376.3</v>
      </c>
      <c r="E40" s="383">
        <v>390.3</v>
      </c>
      <c r="F40" s="381">
        <v>1489.9</v>
      </c>
      <c r="G40" s="384"/>
      <c r="H40" s="384"/>
    </row>
    <row r="44" spans="1:12" x14ac:dyDescent="0.25">
      <c r="A44" s="402" t="s">
        <v>118</v>
      </c>
      <c r="B44" s="402"/>
      <c r="C44" s="402"/>
      <c r="D44" s="402"/>
      <c r="E44" s="402"/>
      <c r="F44" s="402"/>
    </row>
    <row r="45" spans="1:12" x14ac:dyDescent="0.25">
      <c r="A45" s="402"/>
      <c r="B45" s="402"/>
      <c r="C45" s="402"/>
      <c r="D45" s="402"/>
      <c r="E45" s="402"/>
      <c r="F45" s="402"/>
    </row>
    <row r="46" spans="1:12" x14ac:dyDescent="0.25">
      <c r="A46" s="96" t="s">
        <v>119</v>
      </c>
    </row>
    <row r="47" spans="1:12" x14ac:dyDescent="0.25">
      <c r="A47" s="96" t="s">
        <v>120</v>
      </c>
    </row>
  </sheetData>
  <mergeCells count="10">
    <mergeCell ref="B36:F36"/>
    <mergeCell ref="A44:F45"/>
    <mergeCell ref="B11:F11"/>
    <mergeCell ref="A1:F1"/>
    <mergeCell ref="A2:F2"/>
    <mergeCell ref="A3:F3"/>
    <mergeCell ref="B18:F18"/>
    <mergeCell ref="B24:F24"/>
    <mergeCell ref="B30:F30"/>
    <mergeCell ref="B4:F4"/>
  </mergeCells>
  <printOptions horizontalCentered="1"/>
  <pageMargins left="0.75" right="0.75" top="1" bottom="1" header="0.5" footer="0.5"/>
  <pageSetup scale="74" orientation="portrait" r:id="rId1"/>
  <headerFooter alignWithMargins="0">
    <oddFooter>&amp;L&amp;"Times New Roman,Regular"Page 14&amp;C&amp;"Times New Roman,Regular"Moody's Corporation: Selected Financial Information&amp;R&amp;"Times New Roman,Regular"&amp;A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Contents</vt:lpstr>
      <vt:lpstr>Statements of Operations</vt:lpstr>
      <vt:lpstr>Balance Sheets</vt:lpstr>
      <vt:lpstr>Statements of Cash Flows</vt:lpstr>
      <vt:lpstr>Working Capital</vt:lpstr>
      <vt:lpstr>Annual Dividends Issued</vt:lpstr>
      <vt:lpstr>Dividend Yield</vt:lpstr>
      <vt:lpstr>Dividend Payout Ratio</vt:lpstr>
      <vt:lpstr>Recurring Revenue</vt:lpstr>
      <vt:lpstr>EPS Reconciliation</vt:lpstr>
      <vt:lpstr>Operating Income Reconciliation</vt:lpstr>
      <vt:lpstr>Cash Flow Reconciliation</vt:lpstr>
      <vt:lpstr>Share Repurchases By Year</vt:lpstr>
      <vt:lpstr>Share Repurchases By Quarter</vt:lpstr>
      <vt:lpstr>'Balance Sheets'!D10K_HTM_TX24118_3</vt:lpstr>
      <vt:lpstr>'Statements of Cash Flows'!D10K_HTM_TX24118_5</vt:lpstr>
      <vt:lpstr>'Annual Dividends Issued'!Print_Area</vt:lpstr>
      <vt:lpstr>'Balance Sheets'!Print_Area</vt:lpstr>
      <vt:lpstr>'Cash Flow Reconciliation'!Print_Area</vt:lpstr>
      <vt:lpstr>Contents!Print_Area</vt:lpstr>
      <vt:lpstr>'Dividend Payout Ratio'!Print_Area</vt:lpstr>
      <vt:lpstr>'Dividend Yield'!Print_Area</vt:lpstr>
      <vt:lpstr>'EPS Reconciliation'!Print_Area</vt:lpstr>
      <vt:lpstr>'Operating Income Reconciliation'!Print_Area</vt:lpstr>
      <vt:lpstr>'Recurring Revenue'!Print_Area</vt:lpstr>
      <vt:lpstr>'Share Repurchases By Quarter'!Print_Area</vt:lpstr>
      <vt:lpstr>'Share Repurchases By Year'!Print_Area</vt:lpstr>
      <vt:lpstr>'Statements of Cash Flows'!Print_Area</vt:lpstr>
      <vt:lpstr>'Statements of Operations'!Print_Area</vt:lpstr>
      <vt:lpstr>'Working Capital'!Print_Area</vt:lpstr>
    </vt:vector>
  </TitlesOfParts>
  <Company>Moody's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Mendoza-Fajardo, Jose</dc:creator>
  <cp:lastModifiedBy>Denis, Melissa</cp:lastModifiedBy>
  <cp:lastPrinted>2019-02-25T14:42:39Z</cp:lastPrinted>
  <dcterms:created xsi:type="dcterms:W3CDTF">2018-02-27T17:57:28Z</dcterms:created>
  <dcterms:modified xsi:type="dcterms:W3CDTF">2019-04-10T19:06:35Z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